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7700" windowHeight="7095" tabRatio="944" activeTab="7"/>
  </bookViews>
  <sheets>
    <sheet name="Előlap" sheetId="34" r:id="rId1"/>
    <sheet name="Költségvetés összesítő" sheetId="35" r:id="rId2"/>
    <sheet name="Köríves pihenő teresedés és tó" sheetId="32" r:id="rId3"/>
    <sheet name="Felnőtt játszótér" sheetId="31" r:id="rId4"/>
    <sheet name="Felső játszótér" sheetId="30" r:id="rId5"/>
    <sheet name="Kamerarendszer" sheetId="29" r:id="rId6"/>
    <sheet name="Kastélypark" sheetId="28" r:id="rId7"/>
    <sheet name="Kertészet" sheetId="26" r:id="rId8"/>
    <sheet name="Sétányok kastélyparkon kívül" sheetId="23" r:id="rId9"/>
    <sheet name="Városközpont" sheetId="22" r:id="rId10"/>
  </sheets>
  <calcPr calcId="145621"/>
</workbook>
</file>

<file path=xl/calcChain.xml><?xml version="1.0" encoding="utf-8"?>
<calcChain xmlns="http://schemas.openxmlformats.org/spreadsheetml/2006/main">
  <c r="H31" i="29" l="1"/>
  <c r="I29" i="29"/>
  <c r="I31" i="29"/>
  <c r="H29" i="29"/>
  <c r="B5" i="35"/>
  <c r="B4" i="35"/>
  <c r="H19" i="30" l="1"/>
  <c r="H47" i="28" l="1"/>
  <c r="I47" i="28"/>
  <c r="D49" i="28"/>
  <c r="I49" i="28" s="1"/>
  <c r="H51" i="28"/>
  <c r="I51" i="28"/>
  <c r="G34" i="26"/>
  <c r="G24" i="26"/>
  <c r="G22" i="26"/>
  <c r="G7" i="26"/>
  <c r="G5" i="26"/>
  <c r="H49" i="28" l="1"/>
  <c r="H53" i="28" s="1"/>
  <c r="I53" i="28"/>
  <c r="I87" i="23" l="1"/>
  <c r="H87" i="23"/>
  <c r="I33" i="32"/>
  <c r="H33" i="32"/>
  <c r="I31" i="32"/>
  <c r="H31" i="32"/>
  <c r="I28" i="31"/>
  <c r="H28" i="31"/>
  <c r="I33" i="31"/>
  <c r="H33" i="31"/>
  <c r="I45" i="32"/>
  <c r="I47" i="32" s="1"/>
  <c r="H45" i="32"/>
  <c r="H47" i="32" s="1"/>
  <c r="I40" i="32"/>
  <c r="H40" i="32"/>
  <c r="H38" i="32"/>
  <c r="I38" i="32"/>
  <c r="I35" i="31"/>
  <c r="H35" i="31"/>
  <c r="I61" i="30"/>
  <c r="H61" i="30"/>
  <c r="H65" i="30"/>
  <c r="H75" i="30"/>
  <c r="I75" i="30"/>
  <c r="I42" i="32" l="1"/>
  <c r="H42" i="32"/>
  <c r="D11" i="28" l="1"/>
  <c r="D11" i="31"/>
  <c r="I30" i="30" l="1"/>
  <c r="H30" i="30" l="1"/>
  <c r="G44" i="26" l="1"/>
  <c r="G43" i="26"/>
  <c r="G42" i="26"/>
  <c r="G40" i="26"/>
  <c r="G39" i="26"/>
  <c r="G38" i="26"/>
  <c r="G37" i="26"/>
  <c r="G36" i="26"/>
  <c r="G29" i="26"/>
  <c r="G27" i="26"/>
  <c r="G26" i="26"/>
  <c r="F16" i="26"/>
  <c r="F15" i="26"/>
  <c r="F13" i="26"/>
  <c r="F12" i="26"/>
  <c r="F11" i="26"/>
  <c r="F10" i="26"/>
  <c r="F9" i="26"/>
  <c r="H28" i="30"/>
  <c r="I26" i="32"/>
  <c r="H26" i="32"/>
  <c r="I24" i="32"/>
  <c r="H24" i="32"/>
  <c r="I22" i="32"/>
  <c r="H22" i="32"/>
  <c r="I20" i="32"/>
  <c r="H20" i="32"/>
  <c r="I18" i="32"/>
  <c r="H18" i="32"/>
  <c r="I16" i="32"/>
  <c r="H16" i="32"/>
  <c r="I14" i="32"/>
  <c r="H14" i="32"/>
  <c r="I12" i="32"/>
  <c r="H12" i="32"/>
  <c r="I10" i="32"/>
  <c r="H10" i="32"/>
  <c r="I4" i="32"/>
  <c r="I6" i="32" s="1"/>
  <c r="H4" i="32"/>
  <c r="H6" i="32" s="1"/>
  <c r="I51" i="31"/>
  <c r="H51" i="31"/>
  <c r="I49" i="31"/>
  <c r="H49" i="31"/>
  <c r="I47" i="31"/>
  <c r="H47" i="31"/>
  <c r="I45" i="31"/>
  <c r="H45" i="31"/>
  <c r="I43" i="31"/>
  <c r="I53" i="31" s="1"/>
  <c r="H43" i="31"/>
  <c r="I41" i="31"/>
  <c r="H41" i="31"/>
  <c r="I37" i="31"/>
  <c r="H37" i="31"/>
  <c r="I26" i="31"/>
  <c r="H26" i="31"/>
  <c r="I21" i="31"/>
  <c r="H21" i="31"/>
  <c r="I19" i="31"/>
  <c r="H19" i="31"/>
  <c r="I17" i="31"/>
  <c r="H17" i="31"/>
  <c r="I15" i="31"/>
  <c r="H15" i="31"/>
  <c r="I13" i="31"/>
  <c r="H13" i="31"/>
  <c r="I11" i="31"/>
  <c r="H11" i="31"/>
  <c r="I9" i="31"/>
  <c r="H9" i="31"/>
  <c r="I4" i="31"/>
  <c r="I6" i="31" s="1"/>
  <c r="H4" i="31"/>
  <c r="H6" i="31" s="1"/>
  <c r="I73" i="30"/>
  <c r="H73" i="30"/>
  <c r="I71" i="30"/>
  <c r="H71" i="30"/>
  <c r="I69" i="30"/>
  <c r="H69" i="30"/>
  <c r="I67" i="30"/>
  <c r="H67" i="30"/>
  <c r="I65" i="30"/>
  <c r="I63" i="30"/>
  <c r="H63" i="30"/>
  <c r="I59" i="30"/>
  <c r="H59" i="30"/>
  <c r="I57" i="30"/>
  <c r="H57" i="30"/>
  <c r="I55" i="30"/>
  <c r="H55" i="30"/>
  <c r="I53" i="30"/>
  <c r="H53" i="30"/>
  <c r="I51" i="30"/>
  <c r="H51" i="30"/>
  <c r="I46" i="30"/>
  <c r="H46" i="30"/>
  <c r="I44" i="30"/>
  <c r="H44" i="30"/>
  <c r="I42" i="30"/>
  <c r="H42" i="30"/>
  <c r="I40" i="30"/>
  <c r="H40" i="30"/>
  <c r="I35" i="30"/>
  <c r="I37" i="30" s="1"/>
  <c r="H35" i="30"/>
  <c r="H37" i="30" s="1"/>
  <c r="I28" i="30"/>
  <c r="I23" i="30"/>
  <c r="H23" i="30"/>
  <c r="I21" i="30"/>
  <c r="H21" i="30"/>
  <c r="I19" i="30"/>
  <c r="I17" i="30"/>
  <c r="H17" i="30"/>
  <c r="I15" i="30"/>
  <c r="H15" i="30"/>
  <c r="I13" i="30"/>
  <c r="H13" i="30"/>
  <c r="I11" i="30"/>
  <c r="H11" i="30"/>
  <c r="I9" i="30"/>
  <c r="H9" i="30"/>
  <c r="I4" i="30"/>
  <c r="I6" i="30" s="1"/>
  <c r="H4" i="30"/>
  <c r="H6" i="30" s="1"/>
  <c r="I39" i="29"/>
  <c r="H39" i="29"/>
  <c r="I37" i="29"/>
  <c r="H37" i="29"/>
  <c r="I35" i="29"/>
  <c r="H35" i="29"/>
  <c r="I33" i="29"/>
  <c r="H33" i="29"/>
  <c r="I27" i="29"/>
  <c r="H27" i="29"/>
  <c r="I25" i="29"/>
  <c r="H25" i="29"/>
  <c r="I23" i="29"/>
  <c r="H23" i="29"/>
  <c r="I20" i="29"/>
  <c r="H20" i="29"/>
  <c r="I18" i="29"/>
  <c r="H18" i="29"/>
  <c r="I16" i="29"/>
  <c r="H16" i="29"/>
  <c r="I14" i="29"/>
  <c r="H14" i="29"/>
  <c r="I12" i="29"/>
  <c r="H12" i="29"/>
  <c r="I9" i="29"/>
  <c r="H9" i="29"/>
  <c r="I7" i="29"/>
  <c r="H7" i="29"/>
  <c r="I3" i="29"/>
  <c r="H3" i="29"/>
  <c r="I71" i="28"/>
  <c r="H71" i="28"/>
  <c r="I69" i="28"/>
  <c r="H69" i="28"/>
  <c r="I67" i="28"/>
  <c r="H67" i="28"/>
  <c r="I65" i="28"/>
  <c r="H65" i="28"/>
  <c r="I60" i="28"/>
  <c r="H60" i="28"/>
  <c r="I58" i="28"/>
  <c r="H58" i="28"/>
  <c r="I56" i="28"/>
  <c r="H56" i="28"/>
  <c r="I42" i="28"/>
  <c r="I44" i="28" s="1"/>
  <c r="H42" i="28"/>
  <c r="H44" i="28" s="1"/>
  <c r="I37" i="28"/>
  <c r="H37" i="28"/>
  <c r="I35" i="28"/>
  <c r="H35" i="28"/>
  <c r="I33" i="28"/>
  <c r="H33" i="28"/>
  <c r="I31" i="28"/>
  <c r="H31" i="28"/>
  <c r="I29" i="28"/>
  <c r="H29" i="28"/>
  <c r="I27" i="28"/>
  <c r="H27" i="28"/>
  <c r="I25" i="28"/>
  <c r="H25" i="28"/>
  <c r="I23" i="28"/>
  <c r="H23" i="28"/>
  <c r="I21" i="28"/>
  <c r="H21" i="28"/>
  <c r="I19" i="28"/>
  <c r="H19" i="28"/>
  <c r="I17" i="28"/>
  <c r="H17" i="28"/>
  <c r="I15" i="28"/>
  <c r="H15" i="28"/>
  <c r="I13" i="28"/>
  <c r="H13" i="28"/>
  <c r="I11" i="28"/>
  <c r="H11" i="28"/>
  <c r="I9" i="28"/>
  <c r="H9" i="28"/>
  <c r="I4" i="28"/>
  <c r="H4" i="28"/>
  <c r="H30" i="31"/>
  <c r="I99" i="23"/>
  <c r="H99" i="23"/>
  <c r="I97" i="23"/>
  <c r="I101" i="23" s="1"/>
  <c r="H97" i="23"/>
  <c r="H101" i="23" s="1"/>
  <c r="I92" i="23"/>
  <c r="I94" i="23" s="1"/>
  <c r="H92" i="23"/>
  <c r="H94" i="23" s="1"/>
  <c r="I85" i="23"/>
  <c r="H85" i="23"/>
  <c r="I83" i="23"/>
  <c r="H83" i="23"/>
  <c r="I81" i="23"/>
  <c r="H81" i="23"/>
  <c r="I79" i="23"/>
  <c r="H79" i="23"/>
  <c r="I77" i="23"/>
  <c r="H77" i="23"/>
  <c r="I72" i="23"/>
  <c r="H72" i="23"/>
  <c r="I70" i="23"/>
  <c r="H70" i="23"/>
  <c r="I68" i="23"/>
  <c r="H68" i="23"/>
  <c r="I63" i="23"/>
  <c r="I65" i="23" s="1"/>
  <c r="H63" i="23"/>
  <c r="H65" i="23" s="1"/>
  <c r="I58" i="23"/>
  <c r="H58" i="23"/>
  <c r="I54" i="23"/>
  <c r="H54" i="23"/>
  <c r="I52" i="23"/>
  <c r="H52" i="23"/>
  <c r="I50" i="23"/>
  <c r="H50" i="23"/>
  <c r="I45" i="23"/>
  <c r="I47" i="23" s="1"/>
  <c r="H45" i="23"/>
  <c r="H47" i="23" s="1"/>
  <c r="I40" i="23"/>
  <c r="H40" i="23"/>
  <c r="I38" i="23"/>
  <c r="H38" i="23"/>
  <c r="I36" i="23"/>
  <c r="H36" i="23"/>
  <c r="I34" i="23"/>
  <c r="H34" i="23"/>
  <c r="I32" i="23"/>
  <c r="H32" i="23"/>
  <c r="I30" i="23"/>
  <c r="H30" i="23"/>
  <c r="I28" i="23"/>
  <c r="H28" i="23"/>
  <c r="I26" i="23"/>
  <c r="H26" i="23"/>
  <c r="I24" i="23"/>
  <c r="H24" i="23"/>
  <c r="I22" i="23"/>
  <c r="H22" i="23"/>
  <c r="I20" i="23"/>
  <c r="H20" i="23"/>
  <c r="I18" i="23"/>
  <c r="H18" i="23"/>
  <c r="I16" i="23"/>
  <c r="H16" i="23"/>
  <c r="I14" i="23"/>
  <c r="H14" i="23"/>
  <c r="I9" i="23"/>
  <c r="I11" i="23" s="1"/>
  <c r="H9" i="23"/>
  <c r="H11" i="23" s="1"/>
  <c r="I4" i="23"/>
  <c r="H4" i="23"/>
  <c r="I15" i="22"/>
  <c r="H15" i="22"/>
  <c r="I13" i="22"/>
  <c r="H13" i="22"/>
  <c r="I9" i="22"/>
  <c r="I11" i="22" s="1"/>
  <c r="H9" i="22"/>
  <c r="H11" i="22" s="1"/>
  <c r="H4" i="22"/>
  <c r="I4" i="22"/>
  <c r="I35" i="32" l="1"/>
  <c r="I30" i="31"/>
  <c r="I73" i="28"/>
  <c r="H73" i="28"/>
  <c r="G17" i="26"/>
  <c r="G45" i="26"/>
  <c r="G18" i="26"/>
  <c r="H6" i="22"/>
  <c r="H20" i="22" s="1"/>
  <c r="H17" i="22"/>
  <c r="I17" i="22"/>
  <c r="H60" i="23"/>
  <c r="H53" i="31"/>
  <c r="H35" i="32"/>
  <c r="I28" i="32"/>
  <c r="H28" i="32"/>
  <c r="I32" i="30"/>
  <c r="I41" i="29"/>
  <c r="I44" i="29" s="1"/>
  <c r="H41" i="29"/>
  <c r="H44" i="29" s="1"/>
  <c r="H25" i="30"/>
  <c r="I77" i="30"/>
  <c r="H77" i="30"/>
  <c r="I23" i="31"/>
  <c r="I56" i="31" s="1"/>
  <c r="H23" i="31"/>
  <c r="H89" i="23"/>
  <c r="I42" i="23"/>
  <c r="H74" i="23"/>
  <c r="H6" i="23"/>
  <c r="G30" i="26"/>
  <c r="I62" i="28"/>
  <c r="H39" i="28"/>
  <c r="I39" i="28"/>
  <c r="I48" i="30"/>
  <c r="H48" i="30"/>
  <c r="H32" i="30"/>
  <c r="H6" i="28"/>
  <c r="I6" i="28"/>
  <c r="I6" i="22"/>
  <c r="I20" i="22" s="1"/>
  <c r="I89" i="23"/>
  <c r="I74" i="23"/>
  <c r="I60" i="23"/>
  <c r="H42" i="23"/>
  <c r="I6" i="23"/>
  <c r="H62" i="28"/>
  <c r="I25" i="30"/>
  <c r="I80" i="30" l="1"/>
  <c r="H45" i="29"/>
  <c r="D15" i="35" s="1"/>
  <c r="H80" i="30"/>
  <c r="H50" i="32"/>
  <c r="I50" i="32"/>
  <c r="H56" i="31"/>
  <c r="H57" i="31" s="1"/>
  <c r="D13" i="35" s="1"/>
  <c r="E13" i="35" s="1"/>
  <c r="H76" i="28"/>
  <c r="I76" i="28"/>
  <c r="G48" i="26"/>
  <c r="D17" i="35" s="1"/>
  <c r="E17" i="35" s="1"/>
  <c r="H104" i="23"/>
  <c r="I104" i="23"/>
  <c r="E15" i="35" l="1"/>
  <c r="H21" i="22"/>
  <c r="D19" i="35" s="1"/>
  <c r="E19" i="35" s="1"/>
  <c r="H105" i="23"/>
  <c r="D18" i="35" s="1"/>
  <c r="E18" i="35" s="1"/>
  <c r="H51" i="32"/>
  <c r="D12" i="35" s="1"/>
  <c r="E12" i="35" s="1"/>
  <c r="H81" i="30"/>
  <c r="D14" i="35" s="1"/>
  <c r="E14" i="35" s="1"/>
  <c r="G49" i="26"/>
  <c r="G50" i="26" s="1"/>
  <c r="H77" i="28"/>
  <c r="D16" i="35" s="1"/>
  <c r="E16" i="35" s="1"/>
  <c r="D20" i="35" l="1"/>
  <c r="E20" i="35"/>
</calcChain>
</file>

<file path=xl/sharedStrings.xml><?xml version="1.0" encoding="utf-8"?>
<sst xmlns="http://schemas.openxmlformats.org/spreadsheetml/2006/main" count="694" uniqueCount="287">
  <si>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</si>
  <si>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</si>
  <si>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</si>
  <si>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</si>
  <si>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</si>
  <si>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</si>
  <si>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</si>
  <si>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</si>
  <si>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</si>
  <si>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12-006-1-0000004</t>
  </si>
  <si>
    <t>e</t>
  </si>
  <si>
    <t>Geodéziai mérés, kitűzés</t>
  </si>
  <si>
    <t>Munkanem összesen:</t>
  </si>
  <si>
    <t>Felvonulási létesítmények</t>
  </si>
  <si>
    <t>21-001-13.1.1-0631101</t>
  </si>
  <si>
    <t>m2</t>
  </si>
  <si>
    <t>21-002-1.2</t>
  </si>
  <si>
    <t>m3</t>
  </si>
  <si>
    <t>Humuszos termőréteg, termőföld leszedése, terítése gépi erővel, 18%-os terephajlásig, bármilyen talajban, szállítással, 50,1-200,0 m között</t>
  </si>
  <si>
    <t>21-004-5.1.1.1</t>
  </si>
  <si>
    <t>Tükörkészítés tömörítés nélkül, sík felületen gépi erővel, kiegészítő kézi munkával talajosztály: I-IV.</t>
  </si>
  <si>
    <t>21-004-15.1.1</t>
  </si>
  <si>
    <t>21-008-3.1.1</t>
  </si>
  <si>
    <t>Simító hengerlés a földmű (tükör és padka) felületén, gépi erővel, 3,0 m szélességig</t>
  </si>
  <si>
    <t>21-011-8.1-0120601</t>
  </si>
  <si>
    <t>21-011-12-0000001</t>
  </si>
  <si>
    <t>Fejtett, kiszoruló föld elszállítása lerakóhelyre, lerakóhelyi díjjal</t>
  </si>
  <si>
    <t>db</t>
  </si>
  <si>
    <t>61-002-1.1-0990133</t>
  </si>
  <si>
    <t>Mechanikailag stabilizált alapréteg készítése, M-56 jelű, 15-25 cm vastagságban Szemcsés anyag df. 50 mm                                Durva ágyazóréteg 15 cm vastagságban</t>
  </si>
  <si>
    <t>62-002-21.4-0234546</t>
  </si>
  <si>
    <t>m</t>
  </si>
  <si>
    <t>Burkolatszegély készítése kavicsolt illetve térkövezett járdafelületekhez Bauplast műanyag térkő- és burkolatszegély, 78 mm magas</t>
  </si>
  <si>
    <t>92-001-11-0000001</t>
  </si>
  <si>
    <t>92-001-11-0000002</t>
  </si>
  <si>
    <t>92-001-11-0000003</t>
  </si>
  <si>
    <t>92-001-11-0000004</t>
  </si>
  <si>
    <t>92-001-11-0000005</t>
  </si>
  <si>
    <t>92-001-11-0000006</t>
  </si>
  <si>
    <t>92-001-11-0000007</t>
  </si>
  <si>
    <t>Városközpont</t>
  </si>
  <si>
    <t>12-006-1-0000001</t>
  </si>
  <si>
    <t>Füvesítés sík felületen Fűmag szórással, gyephengerléssel Új gyalogutak padkája mentén</t>
  </si>
  <si>
    <t>21-003-6.1.1</t>
  </si>
  <si>
    <r>
      <t>Munkaárok földkiemelése közmű nélküli területen, gépi erővel, kiegészítő kézi munkával, bármely konzisztenciájú, I-IV. oszt. talajban, dúcolás nélkül, 3,0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szelvényig</t>
    </r>
  </si>
  <si>
    <t>21-004-6.1</t>
  </si>
  <si>
    <t>Padkarendezés gépi erővel, kiegészítő kézi munkával, I-IV. oszt. talajban, vastagság 10,0 cm-ig</t>
  </si>
  <si>
    <t>Humuszterítés füvesítés alá átl. 15 cm vastagságban</t>
  </si>
  <si>
    <t>21-011-12-0000002</t>
  </si>
  <si>
    <t>Bontott törmelék (kavics, zúzalék, kő, betontörmelék) elszállítása lerakóhelyre, lerakóhelyi díjjal</t>
  </si>
  <si>
    <t>21-011-12-0000003</t>
  </si>
  <si>
    <t>Felmart aszfalt törmelék elszállítása lerakóhelyre, további kezelése</t>
  </si>
  <si>
    <t>Irtás föld és sziklamunka</t>
  </si>
  <si>
    <t>23-003-2-0000001</t>
  </si>
  <si>
    <r>
      <t>Beton pontalap készítése C25/30 - XC2 képlékeny kavicsbeton 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6,6 finomsági modulussal Pavilonok fapilléreinek alapjai</t>
    </r>
  </si>
  <si>
    <t>Síkalapozás</t>
  </si>
  <si>
    <t>61-001-1.2</t>
  </si>
  <si>
    <t>61-002-2.1-0990132</t>
  </si>
  <si>
    <t>Mechanikailag stabilizált alapréteg készítése, Finom ágyazóréteg készítése 4 cm vastagságabn</t>
  </si>
  <si>
    <t>61-006-3</t>
  </si>
  <si>
    <t>Útburkolatalap és makadámburk</t>
  </si>
  <si>
    <t>62-002-21.3-0610721</t>
  </si>
  <si>
    <t>Egyéb használatos szegélykövek, útszegélyek készítése, alapárok kiemeléssel, beton ágyazatba, 100 cm hosszú elemekből Kerti szegélykő, 100x5x25 cm, szürke</t>
  </si>
  <si>
    <t>62-003-8.1-0611401</t>
  </si>
  <si>
    <t>Tér- vagy járdaburkolat készítése, beton burkolókőből soros, halszálka, parketta vagy kazettás kötésben, homokágyazatba fektetve, 24x12x6 cm szürke térkőből, 6 cm vastagságban (ágyazat külön tételben)</t>
  </si>
  <si>
    <t>Kőburkolat</t>
  </si>
  <si>
    <t>63-001-2.2</t>
  </si>
  <si>
    <t>Kert és parképítés</t>
  </si>
  <si>
    <t>91-004-2.5-0000001</t>
  </si>
  <si>
    <t>Utcai pavilon elhelyezése "Csikidam" presszó előtti zöldterületen Fa oszlop és gerenda szerkezettel, díszlécezéssel, fa járófelülettel, napvitorlákkal. Vonatkozó tervlap szerinti kivitelben Alapozás külön tételben</t>
  </si>
  <si>
    <t>91-004-2.5-0000002</t>
  </si>
  <si>
    <t>Utcai pavilon elhelyezése "Gerő" cukrászda előtti területen Fa oszlop és gerenda szerkezettel, díszlécezéssel, fa járófelülettel, sodrony korláttal, napvitorlákkal. Vonatkozó tervlap szerinti kivitelben Alapozás külön tételben</t>
  </si>
  <si>
    <t>Zsaluzás és állványozás</t>
  </si>
  <si>
    <t>15-002-1.2.1</t>
  </si>
  <si>
    <t>Kétoldali falzsaluzás függőleges vagy ferde sík felülettel, szerelt táblás zsaluzattal, kézzel mozgatva, 3 m magasságig</t>
  </si>
  <si>
    <t>21-004-8.1.2</t>
  </si>
  <si>
    <t>Rézsűképzés gépi erővel, kiegészítő kézi munkával, Földmű feltöltés felületén</t>
  </si>
  <si>
    <t>Finom tererendezés készítése humuszterítés előtt Új földmű felületén</t>
  </si>
  <si>
    <t>21-007-1.1.2</t>
  </si>
  <si>
    <t>Földmű feltöltés készítése rézsűs kialakítással</t>
  </si>
  <si>
    <t>21-008-3.1.2</t>
  </si>
  <si>
    <t>Tömörítés földmű feltöltés területén, rétegesen</t>
  </si>
  <si>
    <r>
      <t>Vasbeton sáv-, talp- lemezalap készítése szivattyús technológiával, .....minőségű betonból C25/30 - XC2 képlékeny kavicsbeton keverék CEM 32,5 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6,6 finomsági modulussal Sávalap rámpa támfalnak</t>
    </r>
  </si>
  <si>
    <t>31-000-11.1.1</t>
  </si>
  <si>
    <t>Lépcsőszerkezetek bontása, betonból, C16/20 betonminőségig</t>
  </si>
  <si>
    <t>31-001-1.2</t>
  </si>
  <si>
    <t>Betonacél helyszíni szerelése  függőleges vagy vízszintes tartószerkezetbe, bordás betonacélból, 8-16 mm átmérővel</t>
  </si>
  <si>
    <t>t</t>
  </si>
  <si>
    <t>31-011-3.3.2-0240210</t>
  </si>
  <si>
    <t>Vasbetonfal készítése,  X0v(H), XC1, XC2, XC3 környezeti osztályú, kissé képlékeny vagy képlékeny konzisztenciájú betonból, szivattyús technológiával, vibrátoros tömörítéssel, 13-24 cm vastagság között C25/30 - XC1 képlékeny kavicsbeton keverék CEM 52,5</t>
  </si>
  <si>
    <r>
      <t>pc. D</t>
    </r>
    <r>
      <rPr>
        <vertAlign val="subscript"/>
        <sz val="10"/>
        <color indexed="8"/>
        <rFont val="Times New Roman CE"/>
        <charset val="238"/>
      </rPr>
      <t>max</t>
    </r>
    <r>
      <rPr>
        <sz val="10"/>
        <color indexed="8"/>
        <rFont val="Times New Roman CE"/>
        <charset val="238"/>
      </rPr>
      <t xml:space="preserve"> = 16 mm, m = 6,5 finomsági modulussal</t>
    </r>
  </si>
  <si>
    <t>Rámpa támfal</t>
  </si>
  <si>
    <t>31-090-4.3.1-0212004</t>
  </si>
  <si>
    <t>Beton és vasbeton szerkezetek felületi javítása, betonjavító készhabarccsal, Meglévő betonlépcső felületi felújítása (lépcsőfok folyóméter)</t>
  </si>
  <si>
    <t>Helyszíni beton</t>
  </si>
  <si>
    <t>45-004-2-0180301</t>
  </si>
  <si>
    <t>Kétsoros rámpakorlát elhelyezése Beton támfalba dübelezéssel rögzítve 90 cm magasságban, festett felületkezeléssel</t>
  </si>
  <si>
    <t>Fém nyílászáró és lakatosm</t>
  </si>
  <si>
    <t>Makadám rendszerű útpálya és mechanikai stabilizáció bontása, géppel, hidraulikus bontófejjel (meglévő kavicsolt járdafelületek bontása, illetve bontott aszfalt alatti ágyazóréteg bontása)</t>
  </si>
  <si>
    <t>62-001-2.1</t>
  </si>
  <si>
    <t>Nagykő, járdakő, betonkocka burkolat bontása, homokos kavicságyazattal</t>
  </si>
  <si>
    <t>62-002-21.3-0610722</t>
  </si>
  <si>
    <t>Térkőlépcső éleinek készítése készítése, alapárok kiemeléssel, beton ágyazatba, 100 cm hosszú elemekből Kerti szegélykő, 100x5x25 cm, szürke</t>
  </si>
  <si>
    <t>62-011-2.3.1.1.1.1</t>
  </si>
  <si>
    <t>Zúzalékos aszfaltszőnyegek, aszfaltbetonok és öntött aszfaltok bontása, kötőréteggel együtt, géppel, hidraulikus bontófejjel</t>
  </si>
  <si>
    <t>Bitumenes alap és makadámburk</t>
  </si>
  <si>
    <t>91-002-1-0000001</t>
  </si>
  <si>
    <t>91-002-1-0000002</t>
  </si>
  <si>
    <t>21-003-11.1.1</t>
  </si>
  <si>
    <t>Földvisszatöltés munkagödörbe vagy munkaárokba, tömörítés nélkül, réteges elterítéssel, I-IV. osztályú talajban, kézi erővel, az anyag súlypontja karoláson belül, a vezeték (műtárgy) felett és mellett 50 cm vastagságig</t>
  </si>
  <si>
    <t>21-008-2.2.1</t>
  </si>
  <si>
    <r>
      <rPr>
        <sz val="12"/>
        <color indexed="8"/>
        <rFont val="Times New Roman"/>
        <family val="1"/>
        <charset val="238"/>
      </rPr>
      <t>Letenye,</t>
    </r>
    <r>
      <rPr>
        <b/>
        <sz val="12"/>
        <color indexed="8"/>
        <rFont val="Times New Roman"/>
        <family val="1"/>
        <charset val="238"/>
      </rPr>
      <t xml:space="preserve"> „Zöldrekreációs fejlesztés a Mura városában” </t>
    </r>
    <r>
      <rPr>
        <sz val="12"/>
        <color indexed="8"/>
        <rFont val="Times New Roman"/>
        <family val="1"/>
        <charset val="238"/>
      </rPr>
      <t>építési beruházás kivitelezése vállalkozási szerződés keretében” tárgyú, a Kbt. 115. § (2) bekezdés szerinti hirdetmény nélküli, tárgyalása nélküli közbeszerzési eljárásban</t>
    </r>
    <r>
      <rPr>
        <b/>
        <sz val="12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KERTÉPÍTÉS ÁRAZATLAN KV.</t>
    </r>
  </si>
  <si>
    <t>Kastélypark költségvetés</t>
  </si>
  <si>
    <t xml:space="preserve">e.á. </t>
  </si>
  <si>
    <t>mértéke.</t>
  </si>
  <si>
    <t>Nettó</t>
  </si>
  <si>
    <t xml:space="preserve">       Fakivágások:</t>
  </si>
  <si>
    <t>Ft/db</t>
  </si>
  <si>
    <t xml:space="preserve">       Talajmunkák:                                         </t>
  </si>
  <si>
    <t>Ft/m2</t>
  </si>
  <si>
    <t xml:space="preserve">       Növényanyag: </t>
  </si>
  <si>
    <t xml:space="preserve">           Fl. lombos sorfa:    </t>
  </si>
  <si>
    <t xml:space="preserve">           Fl. bokorfa:          </t>
  </si>
  <si>
    <t xml:space="preserve">           Fl. fenyő fácska:    </t>
  </si>
  <si>
    <t xml:space="preserve">           Kont. cserje:          </t>
  </si>
  <si>
    <t xml:space="preserve">           Kont. rózsatő:      </t>
  </si>
  <si>
    <t>Ültetési díj:</t>
  </si>
  <si>
    <t xml:space="preserve">sorfa és fácska: </t>
  </si>
  <si>
    <t xml:space="preserve">       Cserjék és rózsák: </t>
  </si>
  <si>
    <t xml:space="preserve">       Növénypótlás összesen:                                                                               </t>
  </si>
  <si>
    <t xml:space="preserve">       Kastélypark összesen:                                                                                     </t>
  </si>
  <si>
    <t>Gyümölcsös költségvetés</t>
  </si>
  <si>
    <t xml:space="preserve">        Fakivágási munkák:</t>
  </si>
  <si>
    <t xml:space="preserve">       Talajelőkészítés</t>
  </si>
  <si>
    <t>ha</t>
  </si>
  <si>
    <t>Ft/ha</t>
  </si>
  <si>
    <t xml:space="preserve">        Növénytelepítések:</t>
  </si>
  <si>
    <t xml:space="preserve">gyümölcs oltvány   </t>
  </si>
  <si>
    <t xml:space="preserve">bogyós cserje, konténeres:  </t>
  </si>
  <si>
    <t xml:space="preserve">        Műszaki létesítmények:</t>
  </si>
  <si>
    <t>Növény jelölő táblák</t>
  </si>
  <si>
    <t xml:space="preserve"> Gyümölcsös összesen:                                                      </t>
  </si>
  <si>
    <t>Béci patak keleti oldal költségvetés</t>
  </si>
  <si>
    <t xml:space="preserve">            Fakivágási munkák:</t>
  </si>
  <si>
    <t xml:space="preserve">           Növénytelepítések:</t>
  </si>
  <si>
    <t xml:space="preserve">              Fenyő földl. fácskák: </t>
  </si>
  <si>
    <t xml:space="preserve">              Földl. sorfák:</t>
  </si>
  <si>
    <t xml:space="preserve">              Kont. cserjék:  </t>
  </si>
  <si>
    <t xml:space="preserve">           Szabad gyökerű cserjék: </t>
  </si>
  <si>
    <t xml:space="preserve">         Egynyári és évelő virágok:</t>
  </si>
  <si>
    <t xml:space="preserve">          Növény ültetések:</t>
  </si>
  <si>
    <t xml:space="preserve">        Földl. sorfák és fácskák: </t>
  </si>
  <si>
    <t xml:space="preserve">              Cserjék:  </t>
  </si>
  <si>
    <t xml:space="preserve">              Virágok: </t>
  </si>
  <si>
    <t xml:space="preserve">Béci patak keleti oldal összesen:                                                         </t>
  </si>
  <si>
    <t>KERTÉSZETI MUNKÁK ÖSSZESEN, NETTÓ:</t>
  </si>
  <si>
    <t>ÁFA 27 %</t>
  </si>
  <si>
    <t>KERTÉSZETI MUNKÁK ÖSSZESEN, BRUTTÓ:</t>
  </si>
  <si>
    <t>48-002-1.49.1-0414954</t>
  </si>
  <si>
    <t>Szigetelés</t>
  </si>
  <si>
    <t>Füvesítés sík felületen Fűmag szórással, gyephengerléssel</t>
  </si>
  <si>
    <t>21-004-8.1.1</t>
  </si>
  <si>
    <t>Földmű bevágás készítése gépi erővel Bontott támfal mellett, kitermelt anyag deponálásával 200 m-en belül Keresztszelvények tervrajza szerint</t>
  </si>
  <si>
    <t>Rézsűképzés gépi erővel, kiegészítő kézi munkával, Földmű bevágás felületén, bontott támfal mellett, keresztszelvények tervrajza szerint</t>
  </si>
  <si>
    <t>Tömörítés bármely tömörítési osztályban gépi erővel, kis felületen, tömörségi fok: 85% Emlékmű és ülőpad körüli töltések, kavicságy tömörítése</t>
  </si>
  <si>
    <t>21-011-7.2-0120015</t>
  </si>
  <si>
    <t>Feltöltések alap- és lábazati falak közé és alagsori vagy alá nem pincézett földszinti padozatok alá, az anyag szétterítésével, mozgatásával, kézi döngöléssel, osztályozatlan kavicsból Nyers homokos kavics NHK 0/63 Q-TT Nyékládháza Új lemezalapok alá</t>
  </si>
  <si>
    <t>33-000-1.6.1.2.2</t>
  </si>
  <si>
    <t>Támfal bontása természetes alapanyagú termékekből, bármilyen falvastagsággal, terméskőből, falazó, meszes cementhabarcsból</t>
  </si>
  <si>
    <t>Falazás és egyéb kőműves munka</t>
  </si>
  <si>
    <t>Makadám rendszerű útpálya és mechanikai stabilizáció bontása, géppel, hidraulikus bontófejjel (meglévő kavicsolt járdafelületek bontása, illetve bontott aszfalt alatti ágyazóréteg bontása. Aszfalt bontás alatti réteg: 390 m2, kavicsjárda bontás: 897 m2)</t>
  </si>
  <si>
    <t>62-001-1.2</t>
  </si>
  <si>
    <t>Szegélyek bontása bármely anyagból; kiemelt vagy süllyesztett szegélyek, futósorok, kavicságyazattal</t>
  </si>
  <si>
    <t>91-000-2.5.1-0000001</t>
  </si>
  <si>
    <t>Kerti létesítmények bontása, Pad bontása</t>
  </si>
  <si>
    <t>91-000-2.5.1-0000002</t>
  </si>
  <si>
    <t>Kerti létesítmények bontása, Szeméttáró bontása</t>
  </si>
  <si>
    <t>72-K1</t>
  </si>
  <si>
    <t>Hikvision 16 csatornás NVR, 160Mbps ögzítési sávszélességgel, riasztási ki/bemenettel. Tápellátás: 230VAC. Kódolás: H.264/H.264+/H.265/MPEG4. Redundás tárolás: redundáns tárolás.</t>
  </si>
  <si>
    <t>készlet</t>
  </si>
  <si>
    <t>Csatornaszám: 16, HDD max. száma: 4, Monitor-kimenetek: VGA+HDMI, Rögzítési sávszélesség: 160Mbps. Alarm bemenet: 16. Alarm kimenet: 4. Hang kimenet: 1. Hang bemenet: 1.</t>
  </si>
  <si>
    <t>Fogyasztás: 80W. Rögzítési felbontás: 8 MP. Kezelhetőség: előlapi gombok</t>
  </si>
  <si>
    <t>72-K2</t>
  </si>
  <si>
    <t>Western Digital 4TB 3,5" Desktop 5400rpm, 64 MB puffer, SATA3 - Purple (biztonságtechnikai
rögzítőkbe is)</t>
  </si>
  <si>
    <t>72-K3</t>
  </si>
  <si>
    <t>Hikvision IP Bullet kamera, kültéri 5 MP 4mm WDR fix EXIR IP csőkamera 50 m IR-távolsággal, Kialakítás: csőkamera, Tápellátás:
12VDC/PoE, Szerelés: felületre, Day/Night: valós Day/Night (ICR), Szenzorméret: 1/2.8''.</t>
  </si>
  <si>
    <t>WDR: valós WDR (100-120dB), IR LED: EXIR LED, Védettség: IP67 kültéri, Optika fajtája: fix,
Kódolás: H.264/H.264+/H.265/H.265+/MJPEG</t>
  </si>
  <si>
    <t>72-K5</t>
  </si>
  <si>
    <t>Hikvision oszlop konzol Hikvision kamerákhoz, fali konzolokhoz</t>
  </si>
  <si>
    <t>72-K6</t>
  </si>
  <si>
    <t>Hikvision bullet kamera kötődoboz</t>
  </si>
  <si>
    <t>72-K7</t>
  </si>
  <si>
    <t>MikroTik, Router 10 portos, költséghatékony, beltéri router. - 5x Gigabit Ethernet port - 5x 10/100 Ethernet port -
Atheros AR9344 600MHz CPU - MikroTik RouterOS Level 4 licenc - 64MB DDR RAM memória - Fémház, tápegység tartozék</t>
  </si>
  <si>
    <t>72-K8</t>
  </si>
  <si>
    <t>Cambium szektor + rádió. Duál polarizáció - Nyereség: 18 dBi - 2 darab RP-SMA dugó - Frekvencia: 5150 - 5970 MHz -
Csatorna szélesség: 5/10/20/40 MHz - 802.3.af szabvány POE támogatás - 100/1000 Mbps
ethernet port - Kimenő teljesítmény: max 30dBm</t>
  </si>
  <si>
    <t>72-K9</t>
  </si>
  <si>
    <t>Cambium kliens eszközök. Pont-pont linkekhez, vagy pont-multipont összeköttetésekhez kliensként alkalmazható. -
Frekvencia: 4910 - 5970 MHz - Kimenő teljesítmény: 27 dBm - Antenna nyereség: 22 dBi</t>
  </si>
  <si>
    <t>Méretek: 35 cm x 28 cm - Teljesítményfelvétel: 5 Watt, maximum 8 Watt - Tápfeszültség: 12 - 30
Volt</t>
  </si>
  <si>
    <t>72-K10</t>
  </si>
  <si>
    <t>FTP kábel. Típus: TC-PRO - CAT5e, 24 AWG - Kültéri, árnyékolt -
Túlfeszültség-levezető szállal ellátott</t>
  </si>
  <si>
    <t>72-K11</t>
  </si>
  <si>
    <t>FTP kábel CAT.5E fali, kültéri, árnyékolt, feszítőszálas. 1,5mm acél feszítőszál - 4x2xAWG24 (0,51mm) - FTP CAT.5E - Fali kábel (tömör belső erek) - Kültéri, UV stabil PE burkolat</t>
  </si>
  <si>
    <t>72-K12</t>
  </si>
  <si>
    <t>Kültéri fémszekrény 300x300
szünetmentesitéssel. Tápegység 12V/3A, 12V 7Ah akkumulátor, tápcsatlakozó, 5 Portos switch, Kismegszakitó, zár,
tápfeladó</t>
  </si>
  <si>
    <t>72-K13</t>
  </si>
  <si>
    <t>FTP CAT5 patchkábel 0,5m (KELine)</t>
  </si>
  <si>
    <t>72-K14</t>
  </si>
  <si>
    <t>Kábelek, szerelési anyagok, gégecső, MBCU 3x1,5, 2x0,75 kábel, Tipli, csavar, csatlakozó</t>
  </si>
  <si>
    <t>72-K15</t>
  </si>
  <si>
    <t>Szünetmentes tápegység. 220V 600VA</t>
  </si>
  <si>
    <t>72-K16</t>
  </si>
  <si>
    <t>Egyrészes fali RACK szekrény 19", 12U 600x600 mm</t>
  </si>
  <si>
    <t>Bontott törmelék elszállítása lerakóhelyre, lerakóhelyi díjjal</t>
  </si>
  <si>
    <t>Irtás föld és szikla</t>
  </si>
  <si>
    <t>Kerti létesítmények bontása, Beton pad bontása</t>
  </si>
  <si>
    <t>Kerti létesítmények bontása, Beton asztal bontása</t>
  </si>
  <si>
    <t>92-000-2-0000001</t>
  </si>
  <si>
    <t>B-J-02 összetett mászókás csúszdás játszótéri elem bontása</t>
  </si>
  <si>
    <t>92-000-2-0000002</t>
  </si>
  <si>
    <t>B-J-03 Kettős hintaállvány bontása</t>
  </si>
  <si>
    <t>92-000-2-0000003</t>
  </si>
  <si>
    <t>B-J-04 Mászókás csúszda bontása</t>
  </si>
  <si>
    <t>92-000-2-0000004</t>
  </si>
  <si>
    <t>B-J-05 Homokozó bontása</t>
  </si>
  <si>
    <t>92-000-2-0000005</t>
  </si>
  <si>
    <t>B-J-06 rugós játszótéri elem bontása</t>
  </si>
  <si>
    <t>21-003-7.1.5.1</t>
  </si>
  <si>
    <t>Tükörkészítés tömörítés nélkül, sík felületen gépi erővel, kiegészítő kézi munkával talajosztály: I-IV.        Vasbeton lemez alatt</t>
  </si>
  <si>
    <t>Felnőtt játszótér</t>
  </si>
  <si>
    <t>Felső játszótér</t>
  </si>
  <si>
    <t>Kamerarendszer</t>
  </si>
  <si>
    <t>Kastélypark</t>
  </si>
  <si>
    <t>Kertészet</t>
  </si>
  <si>
    <t>Kültéri fémszekrény 500x400 kapcsolt
ármahoz, Tápegység 12V/6A, 2x12V 12Ah akkumulátor, tápcsatlakozó, 5 Portos switch, Kismegszakitó, zár,
tápfeladó</t>
  </si>
  <si>
    <t>Mikrotik Router 5x 10/100Mb Ethernet port - MikroTik RouterOS Level 4 licenc 12V DC
tápegységgel</t>
  </si>
  <si>
    <t>Új pad elhelyezése Novatilu UB2 Neos pad</t>
  </si>
  <si>
    <t>Új hulladékgyűjtő elhelyezése Novatilu UP26 Minsk hullgy.</t>
  </si>
  <si>
    <t>Játszótéri elem telepítése, alapozással együtt Europlay S151 Hatszögletű hinta</t>
  </si>
  <si>
    <t>Játszótéri elem telepítése, alapozással együtt Europlay C007 Amsterdam torony</t>
  </si>
  <si>
    <t>Játszótéri elem telepítése, alapozással együtt Europlay S340 Drótkötélpálya</t>
  </si>
  <si>
    <t>Játszótéri elem telepítése, alapozással együtt Europlay Z1836 Homokozó ülőkével</t>
  </si>
  <si>
    <t>Játszótéri elem telepítése, alapozással együtt Europlay S206 Sasfészek mászóka</t>
  </si>
  <si>
    <t>Játszótéri elem telepítése, alapozással együtt Europlay S302 Newton mérleghinta</t>
  </si>
  <si>
    <t>Játszótéri elem telepítése, alapozással együtt Europlay S361 Íves híd, Europlay A690 Egyensúlyozó oszlopokkal</t>
  </si>
  <si>
    <t>Felnőtt játszótéri elem telepítése, alapozással együtt Novatilu PF7 Légben járó</t>
  </si>
  <si>
    <t>Felnőtt játszótéri elem telepítése, alapozással együtt Novatilu PF6 Sielő</t>
  </si>
  <si>
    <t>Felnőtt játszótéri elem telepítése, alapozással együtt Novatilu PF2 Lábizomerősítő</t>
  </si>
  <si>
    <t>Felnőtt játszótéri elem telepítése, alapozással együtt Novatilu PF12 Haspad dupla 1 db</t>
  </si>
  <si>
    <t>Felnőtt játszótéri elem telepítése, alapozással együtt Novatilu PF4 Párhuzamos rúd</t>
  </si>
  <si>
    <t>Felnőtt játszótéri elem telepítése, alapozással együtt Novatilu PF3 Karizomerősítő</t>
  </si>
  <si>
    <t>menny</t>
  </si>
  <si>
    <t>Műanyagfátyol vagy műanyagfilc elválasztó réteg vízszintes és függőleges felületen TYPAR SF  37 hőkötött polipropilén geotextil, 125 g/m2,  8,0 kN/m szakítószilárdság, 60 % szakadási nyúlás (Tó fólia alatt)</t>
  </si>
  <si>
    <t>Homokágy készítése, tófolia fektetése, heggesztése, nehezékelése kőszórással</t>
  </si>
  <si>
    <t>30 cm vastag mosott kavics burkolat készítése  Esésvédő burkolat 178m2</t>
  </si>
  <si>
    <t>Mechanikailag stabilizált alapréteg készítése, Finom fedőréteg készítése 4 cm vastagságabn (gyalogos járdaburkolat)</t>
  </si>
  <si>
    <t>Parkolást gátló terméskő sor készítése kb 60x60x60 cm befoglaló méretű természkövekből, max 200 cm távolságra elhelyezve (bontott terméskő támfal elemeiből építve)</t>
  </si>
  <si>
    <t>Munkanemek összesen:</t>
  </si>
  <si>
    <t>Mechanikailag stabilizált alapréteg készítése, Finom ágyazó és fedőréteg készítése  4 cm vastagságaban (gyalogos járdafelület)</t>
  </si>
  <si>
    <t>Mechanikailag stabilizált alapréteg készítése, Finom fedőréteg készítése  4 cm vastagságabn (112,5m2) új kavicsolt felületű sétányok járófelülete</t>
  </si>
  <si>
    <t>Útburkolat alap és makadámburkolatok</t>
  </si>
  <si>
    <t>Kőburkolat készítés</t>
  </si>
  <si>
    <t>Útburkolatalap és makadámburkolatok</t>
  </si>
  <si>
    <t>Szabadidő és sportlétesítmények</t>
  </si>
  <si>
    <t>Útburkolatalap és makadámburkolat</t>
  </si>
  <si>
    <t>Munkagödör földkiemelése épületek és műtárgyak helyén bármely konzisztenciájú, I-IV. oszt. talajban, gépi erővel, kiegészítő kézi munkával, alapterület: 150,1-250,0 m2 között, 5,5 m mélységig Záportározó tó földkiemelése</t>
  </si>
  <si>
    <t>Mechanikailag stabilizált alapréteg készítése, Finom fedőréteg készítése  4 cm vastagságabn (Tó körüli sétányburkolat járófelülete)</t>
  </si>
  <si>
    <t>Köríves pihenő teresedés és tó</t>
  </si>
  <si>
    <t>TERVEZŐ :</t>
  </si>
  <si>
    <t>SA-FA KANIZSA BT.</t>
  </si>
  <si>
    <t>CÍM :</t>
  </si>
  <si>
    <t>8800 Nagykanizsa, Csengery út 10/C III. em. 8.</t>
  </si>
  <si>
    <t>KÉSZÜLT :</t>
  </si>
  <si>
    <t>KÉSZÜLT A TOP 2.1.2-15 azonosítószámú pályázathoz kapcsolódó</t>
  </si>
  <si>
    <t>Letenye "Zöld város kialakítása" projekthez</t>
  </si>
  <si>
    <t>NAGYKANIZSA, 2018. március hó</t>
  </si>
  <si>
    <t>KÖLTSÉGVETÉS FŐÖSSZESÍTŐ MUNKARÉSZENKÉNT</t>
  </si>
  <si>
    <t>TERVEZETT KIVITELEZÉSI KÖLTSÉGEK</t>
  </si>
  <si>
    <t>Ssz</t>
  </si>
  <si>
    <t>Munkanem megnevezése</t>
  </si>
  <si>
    <t>Bekerülési költség
(nettó)</t>
  </si>
  <si>
    <t>Bekerülési költség
(bruttó)</t>
  </si>
  <si>
    <t>Bekerülési költségek összesen:</t>
  </si>
  <si>
    <t>nettó</t>
  </si>
  <si>
    <t>bruttó</t>
  </si>
  <si>
    <t>Sétányos kastélyparkon kívül</t>
  </si>
  <si>
    <t>Mindösszesen nettó:</t>
  </si>
  <si>
    <t>TERVEZŐI ÁRAZATLAN KÖLTSÉGVETÉS KIÍRÁS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</si>
</sst>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Ft&quot;_-;\-* #,##0.00\ &quot;Ft&quot;_-;_-* &quot;-&quot;??\ &quot;Ft&quot;_-;_-@_-"/>
    <numFmt numFmtId="43" formatCode="_-* #,##0.00\ _F_t_-;\-* #,##0.00\ _F_t_-;_-* &quot;-&quot;??\ _F_t_-;_-@_-"/>
    <numFmt numFmtId="164" formatCode="_-* #,##0\ _F_t_-;\-* #,##0\ _F_t_-;_-* &quot;-&quot;??\ _F_t_-;_-@_-"/>
    <numFmt numFmtId="165" formatCode="_-* #,##0\ &quot;Ft&quot;_-;\-* #,##0\ &quot;Ft&quot;_-;_-* &quot;-&quot;??\ &quot;Ft&quot;_-;_-@_-"/>
    <numFmt numFmtId="166" formatCode="#,##0\ &quot;Ft&quot;"/>
  </numFmts>
  <fonts count="32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vertAlign val="superscript"/>
      <sz val="10"/>
      <color indexed="8"/>
      <name val="Times New Roman CE"/>
      <charset val="238"/>
    </font>
    <font>
      <vertAlign val="subscript"/>
      <sz val="10"/>
      <color indexed="8"/>
      <name val="Times New Roman CE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2"/>
      <name val="Century Gothic"/>
      <family val="2"/>
      <charset val="238"/>
    </font>
    <font>
      <b/>
      <sz val="18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1"/>
      <name val="Century Gothic"/>
      <family val="2"/>
      <charset val="238"/>
    </font>
    <font>
      <i/>
      <sz val="10"/>
      <name val="Century Gothic"/>
      <family val="2"/>
      <charset val="238"/>
    </font>
    <font>
      <sz val="11"/>
      <name val="Times New Roman"/>
      <family val="1"/>
      <charset val="238"/>
    </font>
    <font>
      <sz val="11"/>
      <name val="Century Gothic"/>
      <family val="2"/>
      <charset val="238"/>
    </font>
    <font>
      <sz val="10"/>
      <name val="Times New Roman"/>
      <family val="1"/>
      <charset val="238"/>
    </font>
    <font>
      <b/>
      <sz val="12"/>
      <name val="Century Gothic"/>
      <family val="2"/>
      <charset val="238"/>
    </font>
    <font>
      <sz val="10"/>
      <name val="Century Gothic"/>
      <family val="2"/>
      <charset val="238"/>
    </font>
    <font>
      <b/>
      <u/>
      <sz val="14"/>
      <name val="Century Gothic"/>
      <family val="2"/>
      <charset val="238"/>
    </font>
    <font>
      <sz val="11"/>
      <name val="Century Gothic"/>
      <family val="2"/>
    </font>
    <font>
      <b/>
      <sz val="10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7" fillId="0" borderId="0"/>
  </cellStyleXfs>
  <cellXfs count="149">
    <xf numFmtId="0" fontId="0" fillId="0" borderId="0" xfId="0"/>
    <xf numFmtId="0" fontId="9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3" fontId="9" fillId="0" borderId="0" xfId="0" applyNumberFormat="1" applyFont="1" applyAlignment="1">
      <alignment horizontal="right" vertical="top" wrapText="1"/>
    </xf>
    <xf numFmtId="3" fontId="10" fillId="0" borderId="1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right" vertical="top" wrapText="1"/>
    </xf>
    <xf numFmtId="164" fontId="11" fillId="0" borderId="0" xfId="1" applyNumberFormat="1" applyFont="1"/>
    <xf numFmtId="164" fontId="12" fillId="0" borderId="2" xfId="1" applyNumberFormat="1" applyFont="1" applyBorder="1" applyAlignment="1">
      <alignment horizontal="center"/>
    </xf>
    <xf numFmtId="164" fontId="11" fillId="0" borderId="2" xfId="1" applyNumberFormat="1" applyFont="1" applyBorder="1"/>
    <xf numFmtId="164" fontId="13" fillId="0" borderId="2" xfId="1" applyNumberFormat="1" applyFont="1" applyBorder="1"/>
    <xf numFmtId="164" fontId="13" fillId="0" borderId="2" xfId="1" applyNumberFormat="1" applyFont="1" applyBorder="1" applyAlignment="1">
      <alignment horizontal="justify" vertical="center"/>
    </xf>
    <xf numFmtId="164" fontId="13" fillId="0" borderId="3" xfId="1" applyNumberFormat="1" applyFont="1" applyBorder="1"/>
    <xf numFmtId="164" fontId="13" fillId="0" borderId="4" xfId="1" applyNumberFormat="1" applyFont="1" applyBorder="1"/>
    <xf numFmtId="165" fontId="14" fillId="0" borderId="4" xfId="3" applyNumberFormat="1" applyFont="1" applyBorder="1"/>
    <xf numFmtId="165" fontId="14" fillId="0" borderId="4" xfId="3" applyNumberFormat="1" applyFont="1" applyBorder="1" applyAlignment="1">
      <alignment vertical="center"/>
    </xf>
    <xf numFmtId="164" fontId="11" fillId="0" borderId="3" xfId="1" applyNumberFormat="1" applyFont="1" applyBorder="1"/>
    <xf numFmtId="164" fontId="12" fillId="0" borderId="4" xfId="1" applyNumberFormat="1" applyFont="1" applyBorder="1"/>
    <xf numFmtId="49" fontId="6" fillId="0" borderId="0" xfId="0" applyNumberFormat="1" applyFont="1" applyAlignment="1">
      <alignment vertical="top" wrapText="1"/>
    </xf>
    <xf numFmtId="3" fontId="7" fillId="0" borderId="0" xfId="0" applyNumberFormat="1" applyFont="1" applyAlignment="1">
      <alignment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 wrapText="1"/>
    </xf>
    <xf numFmtId="3" fontId="9" fillId="0" borderId="0" xfId="0" applyNumberFormat="1" applyFont="1" applyFill="1" applyAlignment="1">
      <alignment horizontal="righ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10" fillId="0" borderId="0" xfId="0" applyFont="1" applyAlignment="1">
      <alignment vertical="top" wrapText="1"/>
    </xf>
    <xf numFmtId="49" fontId="6" fillId="0" borderId="0" xfId="0" applyNumberFormat="1" applyFont="1" applyFill="1" applyAlignment="1">
      <alignment vertical="top" wrapText="1"/>
    </xf>
    <xf numFmtId="43" fontId="9" fillId="0" borderId="0" xfId="1" applyFont="1" applyFill="1" applyAlignment="1">
      <alignment vertical="top" wrapText="1"/>
    </xf>
    <xf numFmtId="3" fontId="9" fillId="0" borderId="0" xfId="0" applyNumberFormat="1" applyFont="1" applyAlignment="1">
      <alignment horizontal="right" vertical="top" wrapText="1"/>
    </xf>
    <xf numFmtId="3" fontId="10" fillId="0" borderId="1" xfId="0" applyNumberFormat="1" applyFont="1" applyBorder="1" applyAlignment="1">
      <alignment horizontal="right" vertical="top" wrapText="1"/>
    </xf>
    <xf numFmtId="49" fontId="9" fillId="0" borderId="0" xfId="0" applyNumberFormat="1" applyFont="1" applyFill="1" applyAlignment="1">
      <alignment vertical="top" wrapText="1"/>
    </xf>
    <xf numFmtId="0" fontId="11" fillId="0" borderId="0" xfId="0" applyFont="1"/>
    <xf numFmtId="0" fontId="11" fillId="0" borderId="0" xfId="0" applyFont="1" applyAlignment="1">
      <alignment horizontal="right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right" vertical="center"/>
    </xf>
    <xf numFmtId="0" fontId="12" fillId="0" borderId="2" xfId="0" applyFont="1" applyBorder="1" applyAlignment="1">
      <alignment horizontal="center"/>
    </xf>
    <xf numFmtId="0" fontId="16" fillId="0" borderId="2" xfId="0" applyFont="1" applyBorder="1" applyAlignment="1">
      <alignment horizontal="justify" vertical="center"/>
    </xf>
    <xf numFmtId="0" fontId="16" fillId="0" borderId="2" xfId="0" applyFont="1" applyBorder="1" applyAlignment="1">
      <alignment horizontal="right" vertical="center"/>
    </xf>
    <xf numFmtId="0" fontId="11" fillId="0" borderId="2" xfId="0" applyFont="1" applyBorder="1"/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justify" vertical="center"/>
    </xf>
    <xf numFmtId="0" fontId="13" fillId="0" borderId="2" xfId="0" applyFont="1" applyBorder="1"/>
    <xf numFmtId="165" fontId="13" fillId="0" borderId="2" xfId="0" applyNumberFormat="1" applyFont="1" applyBorder="1"/>
    <xf numFmtId="0" fontId="16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justify" vertical="center"/>
    </xf>
    <xf numFmtId="165" fontId="14" fillId="0" borderId="2" xfId="0" applyNumberFormat="1" applyFont="1" applyBorder="1"/>
    <xf numFmtId="165" fontId="16" fillId="0" borderId="2" xfId="0" applyNumberFormat="1" applyFont="1" applyBorder="1" applyAlignment="1">
      <alignment horizontal="justify" vertical="center"/>
    </xf>
    <xf numFmtId="0" fontId="13" fillId="0" borderId="2" xfId="0" applyFont="1" applyBorder="1" applyAlignment="1">
      <alignment horizontal="right"/>
    </xf>
    <xf numFmtId="0" fontId="15" fillId="0" borderId="2" xfId="0" applyFont="1" applyBorder="1" applyAlignment="1">
      <alignment horizontal="left" vertical="top"/>
    </xf>
    <xf numFmtId="0" fontId="12" fillId="0" borderId="2" xfId="0" applyFont="1" applyBorder="1"/>
    <xf numFmtId="0" fontId="11" fillId="0" borderId="2" xfId="0" applyFont="1" applyBorder="1" applyAlignment="1">
      <alignment horizontal="right"/>
    </xf>
    <xf numFmtId="0" fontId="12" fillId="0" borderId="4" xfId="0" applyFont="1" applyBorder="1"/>
    <xf numFmtId="0" fontId="12" fillId="0" borderId="4" xfId="0" applyFont="1" applyBorder="1" applyAlignment="1">
      <alignment horizontal="right"/>
    </xf>
    <xf numFmtId="165" fontId="12" fillId="0" borderId="4" xfId="0" applyNumberFormat="1" applyFont="1" applyBorder="1"/>
    <xf numFmtId="0" fontId="12" fillId="0" borderId="3" xfId="0" applyFont="1" applyBorder="1"/>
    <xf numFmtId="0" fontId="11" fillId="0" borderId="3" xfId="0" applyFont="1" applyBorder="1" applyAlignment="1">
      <alignment horizontal="right"/>
    </xf>
    <xf numFmtId="0" fontId="11" fillId="0" borderId="3" xfId="0" applyFont="1" applyBorder="1"/>
    <xf numFmtId="165" fontId="11" fillId="0" borderId="3" xfId="0" applyNumberFormat="1" applyFont="1" applyBorder="1"/>
    <xf numFmtId="0" fontId="15" fillId="0" borderId="4" xfId="0" applyFont="1" applyBorder="1" applyAlignment="1">
      <alignment horizontal="justify" vertical="center"/>
    </xf>
    <xf numFmtId="0" fontId="13" fillId="0" borderId="4" xfId="0" applyFont="1" applyBorder="1"/>
    <xf numFmtId="165" fontId="14" fillId="0" borderId="4" xfId="0" applyNumberFormat="1" applyFont="1" applyBorder="1"/>
    <xf numFmtId="0" fontId="16" fillId="0" borderId="3" xfId="0" applyFont="1" applyBorder="1" applyAlignment="1">
      <alignment horizontal="justify" vertical="center"/>
    </xf>
    <xf numFmtId="0" fontId="13" fillId="0" borderId="3" xfId="0" applyFont="1" applyBorder="1"/>
    <xf numFmtId="0" fontId="13" fillId="0" borderId="3" xfId="0" applyFont="1" applyBorder="1" applyAlignment="1">
      <alignment horizontal="justify" vertical="center"/>
    </xf>
    <xf numFmtId="165" fontId="13" fillId="0" borderId="3" xfId="0" applyNumberFormat="1" applyFont="1" applyBorder="1"/>
    <xf numFmtId="0" fontId="13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right" vertical="center"/>
    </xf>
    <xf numFmtId="0" fontId="16" fillId="0" borderId="3" xfId="0" applyFont="1" applyBorder="1" applyAlignment="1">
      <alignment horizontal="right" vertic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right" vertical="top" wrapText="1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vertical="top" wrapText="1"/>
    </xf>
    <xf numFmtId="3" fontId="6" fillId="0" borderId="0" xfId="0" applyNumberFormat="1" applyFont="1" applyFill="1" applyAlignment="1">
      <alignment horizontal="right" vertical="top" wrapText="1"/>
    </xf>
    <xf numFmtId="3" fontId="10" fillId="0" borderId="0" xfId="0" applyNumberFormat="1" applyFont="1" applyFill="1" applyAlignment="1">
      <alignment vertical="top" wrapText="1"/>
    </xf>
    <xf numFmtId="43" fontId="10" fillId="0" borderId="0" xfId="1" applyFont="1" applyFill="1" applyAlignment="1">
      <alignment vertical="top" wrapText="1"/>
    </xf>
    <xf numFmtId="43" fontId="10" fillId="0" borderId="0" xfId="1" applyFont="1" applyFill="1" applyBorder="1" applyAlignment="1">
      <alignment vertical="top" wrapText="1"/>
    </xf>
    <xf numFmtId="3" fontId="10" fillId="0" borderId="0" xfId="0" applyNumberFormat="1" applyFont="1" applyFill="1" applyBorder="1" applyAlignment="1">
      <alignment horizontal="right" vertical="top" wrapText="1"/>
    </xf>
    <xf numFmtId="0" fontId="0" fillId="0" borderId="0" xfId="0"/>
    <xf numFmtId="0" fontId="9" fillId="0" borderId="0" xfId="0" applyFont="1" applyFill="1" applyAlignment="1">
      <alignment horizontal="right" vertical="top" wrapText="1"/>
    </xf>
    <xf numFmtId="0" fontId="10" fillId="0" borderId="1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8" fillId="0" borderId="0" xfId="18" applyFont="1" applyAlignment="1">
      <alignment vertical="top" wrapText="1"/>
    </xf>
    <xf numFmtId="0" fontId="19" fillId="0" borderId="8" xfId="18" applyFont="1" applyBorder="1" applyAlignment="1">
      <alignment vertical="top" wrapText="1"/>
    </xf>
    <xf numFmtId="0" fontId="19" fillId="0" borderId="9" xfId="18" applyFont="1" applyBorder="1" applyAlignment="1">
      <alignment vertical="top" wrapText="1"/>
    </xf>
    <xf numFmtId="0" fontId="19" fillId="0" borderId="10" xfId="18" applyFont="1" applyBorder="1" applyAlignment="1">
      <alignment vertical="top" wrapText="1"/>
    </xf>
    <xf numFmtId="0" fontId="19" fillId="0" borderId="11" xfId="18" applyFont="1" applyBorder="1" applyAlignment="1">
      <alignment vertical="top" wrapText="1"/>
    </xf>
    <xf numFmtId="0" fontId="19" fillId="0" borderId="0" xfId="18" applyFont="1" applyBorder="1" applyAlignment="1">
      <alignment vertical="top" wrapText="1"/>
    </xf>
    <xf numFmtId="0" fontId="19" fillId="0" borderId="12" xfId="18" applyFont="1" applyBorder="1" applyAlignment="1">
      <alignment vertical="top" wrapText="1"/>
    </xf>
    <xf numFmtId="0" fontId="21" fillId="0" borderId="0" xfId="18" applyFont="1" applyFill="1" applyBorder="1" applyAlignment="1">
      <alignment horizontal="left" vertical="top" wrapText="1"/>
    </xf>
    <xf numFmtId="0" fontId="21" fillId="0" borderId="13" xfId="18" applyFont="1" applyFill="1" applyBorder="1" applyAlignment="1">
      <alignment horizontal="left" vertical="top"/>
    </xf>
    <xf numFmtId="0" fontId="21" fillId="0" borderId="13" xfId="18" applyFont="1" applyFill="1" applyBorder="1" applyAlignment="1">
      <alignment horizontal="left" vertical="top" wrapText="1"/>
    </xf>
    <xf numFmtId="0" fontId="18" fillId="0" borderId="0" xfId="18" applyFont="1" applyAlignment="1">
      <alignment vertical="center" wrapText="1"/>
    </xf>
    <xf numFmtId="0" fontId="19" fillId="0" borderId="11" xfId="18" applyFont="1" applyBorder="1" applyAlignment="1">
      <alignment vertical="center" wrapText="1"/>
    </xf>
    <xf numFmtId="0" fontId="19" fillId="0" borderId="12" xfId="18" applyFont="1" applyBorder="1" applyAlignment="1">
      <alignment vertical="center" wrapText="1"/>
    </xf>
    <xf numFmtId="0" fontId="23" fillId="0" borderId="0" xfId="18" applyFont="1" applyBorder="1" applyAlignment="1">
      <alignment vertical="top" wrapText="1"/>
    </xf>
    <xf numFmtId="0" fontId="24" fillId="0" borderId="0" xfId="18" applyFont="1" applyAlignment="1">
      <alignment vertical="top" wrapText="1"/>
    </xf>
    <xf numFmtId="0" fontId="25" fillId="0" borderId="11" xfId="18" applyFont="1" applyBorder="1" applyAlignment="1">
      <alignment vertical="top" wrapText="1"/>
    </xf>
    <xf numFmtId="0" fontId="23" fillId="0" borderId="0" xfId="18" applyFont="1" applyFill="1" applyBorder="1" applyAlignment="1">
      <alignment vertical="top" wrapText="1"/>
    </xf>
    <xf numFmtId="0" fontId="25" fillId="0" borderId="12" xfId="18" applyFont="1" applyBorder="1" applyAlignment="1">
      <alignment vertical="top" wrapText="1"/>
    </xf>
    <xf numFmtId="0" fontId="19" fillId="0" borderId="15" xfId="18" applyFont="1" applyBorder="1" applyAlignment="1">
      <alignment vertical="top" wrapText="1"/>
    </xf>
    <xf numFmtId="0" fontId="19" fillId="0" borderId="16" xfId="18" applyFont="1" applyBorder="1" applyAlignment="1">
      <alignment vertical="top" wrapText="1"/>
    </xf>
    <xf numFmtId="0" fontId="19" fillId="0" borderId="17" xfId="18" applyFont="1" applyBorder="1" applyAlignment="1">
      <alignment vertical="top" wrapText="1"/>
    </xf>
    <xf numFmtId="0" fontId="26" fillId="0" borderId="0" xfId="0" applyFont="1"/>
    <xf numFmtId="0" fontId="26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26" fillId="0" borderId="13" xfId="0" applyFont="1" applyBorder="1" applyAlignment="1">
      <alignment horizontal="center"/>
    </xf>
    <xf numFmtId="0" fontId="26" fillId="0" borderId="13" xfId="0" applyFont="1" applyBorder="1"/>
    <xf numFmtId="3" fontId="26" fillId="0" borderId="13" xfId="0" applyNumberFormat="1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8" fillId="0" borderId="0" xfId="0" applyFont="1"/>
    <xf numFmtId="3" fontId="28" fillId="0" borderId="0" xfId="0" applyNumberFormat="1" applyFont="1" applyAlignment="1">
      <alignment horizontal="center"/>
    </xf>
    <xf numFmtId="0" fontId="22" fillId="2" borderId="2" xfId="0" applyFont="1" applyFill="1" applyBorder="1" applyAlignment="1">
      <alignment horizontal="center"/>
    </xf>
    <xf numFmtId="0" fontId="22" fillId="2" borderId="2" xfId="0" applyFont="1" applyFill="1" applyBorder="1"/>
    <xf numFmtId="3" fontId="22" fillId="2" borderId="2" xfId="0" applyNumberFormat="1" applyFont="1" applyFill="1" applyBorder="1" applyAlignment="1">
      <alignment horizontal="center" wrapText="1"/>
    </xf>
    <xf numFmtId="0" fontId="30" fillId="0" borderId="2" xfId="0" applyFont="1" applyFill="1" applyBorder="1" applyAlignment="1">
      <alignment horizontal="center" vertical="top"/>
    </xf>
    <xf numFmtId="0" fontId="30" fillId="0" borderId="2" xfId="0" applyFont="1" applyFill="1" applyBorder="1" applyAlignment="1">
      <alignment vertical="top" wrapText="1"/>
    </xf>
    <xf numFmtId="166" fontId="30" fillId="0" borderId="2" xfId="0" applyNumberFormat="1" applyFont="1" applyFill="1" applyBorder="1" applyAlignment="1">
      <alignment horizontal="center" vertical="top"/>
    </xf>
    <xf numFmtId="0" fontId="30" fillId="3" borderId="2" xfId="0" applyFont="1" applyFill="1" applyBorder="1" applyAlignment="1">
      <alignment horizontal="center" vertical="top"/>
    </xf>
    <xf numFmtId="0" fontId="30" fillId="3" borderId="2" xfId="0" applyFont="1" applyFill="1" applyBorder="1" applyAlignment="1">
      <alignment horizontal="left" vertical="top" wrapText="1"/>
    </xf>
    <xf numFmtId="166" fontId="30" fillId="3" borderId="2" xfId="0" applyNumberFormat="1" applyFont="1" applyFill="1" applyBorder="1" applyAlignment="1">
      <alignment horizontal="center" vertical="top"/>
    </xf>
    <xf numFmtId="0" fontId="30" fillId="3" borderId="19" xfId="0" applyFont="1" applyFill="1" applyBorder="1" applyAlignment="1">
      <alignment horizontal="center" vertical="top"/>
    </xf>
    <xf numFmtId="0" fontId="30" fillId="3" borderId="19" xfId="0" applyFont="1" applyFill="1" applyBorder="1" applyAlignment="1">
      <alignment horizontal="left" vertical="top" wrapText="1"/>
    </xf>
    <xf numFmtId="0" fontId="31" fillId="2" borderId="5" xfId="0" applyFont="1" applyFill="1" applyBorder="1" applyAlignment="1">
      <alignment horizontal="center"/>
    </xf>
    <xf numFmtId="0" fontId="22" fillId="2" borderId="20" xfId="0" applyFont="1" applyFill="1" applyBorder="1"/>
    <xf numFmtId="166" fontId="22" fillId="2" borderId="20" xfId="0" applyNumberFormat="1" applyFont="1" applyFill="1" applyBorder="1" applyAlignment="1">
      <alignment horizontal="center"/>
    </xf>
    <xf numFmtId="166" fontId="22" fillId="2" borderId="7" xfId="0" applyNumberFormat="1" applyFont="1" applyFill="1" applyBorder="1" applyAlignment="1">
      <alignment horizontal="center"/>
    </xf>
    <xf numFmtId="0" fontId="25" fillId="0" borderId="0" xfId="18" applyFont="1" applyFill="1" applyBorder="1" applyAlignment="1">
      <alignment horizontal="left" vertical="top" wrapText="1"/>
    </xf>
    <xf numFmtId="0" fontId="20" fillId="0" borderId="1" xfId="18" applyFont="1" applyFill="1" applyBorder="1" applyAlignment="1">
      <alignment horizontal="left" vertical="top" wrapText="1"/>
    </xf>
    <xf numFmtId="0" fontId="22" fillId="0" borderId="14" xfId="18" applyFont="1" applyFill="1" applyBorder="1" applyAlignment="1">
      <alignment horizontal="left" vertical="center" wrapText="1"/>
    </xf>
    <xf numFmtId="0" fontId="21" fillId="0" borderId="13" xfId="18" applyFont="1" applyFill="1" applyBorder="1" applyAlignment="1">
      <alignment horizontal="left" vertical="center" wrapText="1"/>
    </xf>
    <xf numFmtId="0" fontId="27" fillId="0" borderId="18" xfId="0" applyFont="1" applyFill="1" applyBorder="1" applyAlignment="1">
      <alignment horizontal="center" vertical="center"/>
    </xf>
    <xf numFmtId="0" fontId="22" fillId="0" borderId="14" xfId="18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</cellXfs>
  <cellStyles count="19">
    <cellStyle name="Ezres" xfId="1" builtinId="3"/>
    <cellStyle name="Ezres 2" xfId="2"/>
    <cellStyle name="Ezres 2 2" xfId="6"/>
    <cellStyle name="Ezres 2 2 2" xfId="14"/>
    <cellStyle name="Ezres 2 3" xfId="10"/>
    <cellStyle name="Ezres 3" xfId="5"/>
    <cellStyle name="Ezres 3 2" xfId="13"/>
    <cellStyle name="Ezres 4" xfId="17"/>
    <cellStyle name="Ezres 5" xfId="9"/>
    <cellStyle name="Normál" xfId="0" builtinId="0"/>
    <cellStyle name="Normál_Hévíz-Kormányablak-2013.04.11-ÉPÍTÉSZET" xfId="18"/>
    <cellStyle name="Pénznem" xfId="3" builtinId="4"/>
    <cellStyle name="Pénznem 2" xfId="4"/>
    <cellStyle name="Pénznem 2 2" xfId="8"/>
    <cellStyle name="Pénznem 2 2 2" xfId="16"/>
    <cellStyle name="Pénznem 2 3" xfId="12"/>
    <cellStyle name="Pénznem 3" xfId="7"/>
    <cellStyle name="Pénznem 3 2" xfId="15"/>
    <cellStyle name="Pénznem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workbookViewId="0">
      <selection activeCell="K26" sqref="K26"/>
    </sheetView>
  </sheetViews>
  <sheetFormatPr defaultRowHeight="15" x14ac:dyDescent="0.25"/>
  <cols>
    <col min="1" max="1" width="3.85546875" customWidth="1"/>
    <col min="2" max="2" width="2.5703125" customWidth="1"/>
    <col min="3" max="3" width="23.7109375" customWidth="1"/>
    <col min="4" max="5" width="20.7109375" customWidth="1"/>
    <col min="6" max="6" width="16.7109375" customWidth="1"/>
    <col min="7" max="7" width="3.140625" customWidth="1"/>
  </cols>
  <sheetData>
    <row r="1" spans="1:7" ht="15.75" x14ac:dyDescent="0.25">
      <c r="A1" s="93"/>
      <c r="B1" s="93"/>
      <c r="C1" s="93"/>
      <c r="D1" s="93"/>
      <c r="E1" s="93"/>
      <c r="F1" s="93"/>
      <c r="G1" s="93"/>
    </row>
    <row r="2" spans="1:7" ht="17.25" x14ac:dyDescent="0.25">
      <c r="A2" s="93"/>
      <c r="B2" s="94"/>
      <c r="C2" s="95"/>
      <c r="D2" s="95"/>
      <c r="E2" s="95"/>
      <c r="F2" s="95"/>
      <c r="G2" s="96"/>
    </row>
    <row r="3" spans="1:7" ht="17.25" x14ac:dyDescent="0.25">
      <c r="A3" s="93"/>
      <c r="B3" s="97"/>
      <c r="C3" s="98"/>
      <c r="D3" s="98"/>
      <c r="E3" s="98"/>
      <c r="F3" s="98"/>
      <c r="G3" s="99"/>
    </row>
    <row r="4" spans="1:7" ht="17.25" x14ac:dyDescent="0.25">
      <c r="A4" s="93"/>
      <c r="B4" s="97"/>
      <c r="C4" s="98"/>
      <c r="D4" s="98"/>
      <c r="E4" s="98"/>
      <c r="F4" s="98"/>
      <c r="G4" s="99"/>
    </row>
    <row r="5" spans="1:7" ht="17.25" x14ac:dyDescent="0.25">
      <c r="A5" s="93"/>
      <c r="B5" s="97"/>
      <c r="C5" s="98"/>
      <c r="D5" s="98"/>
      <c r="E5" s="98"/>
      <c r="F5" s="98"/>
      <c r="G5" s="99"/>
    </row>
    <row r="6" spans="1:7" ht="17.25" x14ac:dyDescent="0.25">
      <c r="A6" s="93"/>
      <c r="B6" s="97"/>
      <c r="C6" s="98"/>
      <c r="D6" s="98"/>
      <c r="E6" s="98"/>
      <c r="F6" s="98"/>
      <c r="G6" s="99"/>
    </row>
    <row r="7" spans="1:7" ht="17.25" x14ac:dyDescent="0.25">
      <c r="A7" s="93"/>
      <c r="B7" s="97"/>
      <c r="C7" s="98"/>
      <c r="D7" s="98"/>
      <c r="E7" s="98"/>
      <c r="F7" s="98"/>
      <c r="G7" s="99"/>
    </row>
    <row r="8" spans="1:7" ht="17.25" x14ac:dyDescent="0.25">
      <c r="A8" s="93"/>
      <c r="B8" s="97"/>
      <c r="C8" s="98"/>
      <c r="D8" s="98"/>
      <c r="E8" s="98"/>
      <c r="F8" s="98"/>
      <c r="G8" s="99"/>
    </row>
    <row r="9" spans="1:7" ht="17.25" x14ac:dyDescent="0.25">
      <c r="A9" s="93"/>
      <c r="B9" s="97"/>
      <c r="C9" s="98"/>
      <c r="D9" s="98"/>
      <c r="E9" s="98"/>
      <c r="F9" s="98"/>
      <c r="G9" s="99"/>
    </row>
    <row r="10" spans="1:7" ht="17.25" x14ac:dyDescent="0.25">
      <c r="A10" s="93"/>
      <c r="B10" s="97"/>
      <c r="C10" s="98"/>
      <c r="D10" s="98"/>
      <c r="E10" s="98"/>
      <c r="F10" s="98"/>
      <c r="G10" s="99"/>
    </row>
    <row r="11" spans="1:7" ht="17.25" x14ac:dyDescent="0.25">
      <c r="A11" s="93"/>
      <c r="B11" s="97"/>
      <c r="C11" s="98"/>
      <c r="D11" s="98"/>
      <c r="E11" s="98"/>
      <c r="F11" s="98"/>
      <c r="G11" s="99"/>
    </row>
    <row r="12" spans="1:7" ht="17.25" x14ac:dyDescent="0.25">
      <c r="A12" s="93"/>
      <c r="B12" s="97"/>
      <c r="C12" s="98"/>
      <c r="D12" s="98"/>
      <c r="E12" s="98"/>
      <c r="F12" s="98"/>
      <c r="G12" s="99"/>
    </row>
    <row r="13" spans="1:7" ht="17.25" x14ac:dyDescent="0.25">
      <c r="A13" s="93"/>
      <c r="B13" s="97"/>
      <c r="C13" s="98"/>
      <c r="D13" s="98"/>
      <c r="E13" s="98"/>
      <c r="F13" s="98"/>
      <c r="G13" s="99"/>
    </row>
    <row r="14" spans="1:7" ht="17.25" x14ac:dyDescent="0.25">
      <c r="A14" s="93"/>
      <c r="B14" s="97"/>
      <c r="C14" s="98"/>
      <c r="D14" s="98"/>
      <c r="E14" s="98"/>
      <c r="F14" s="98"/>
      <c r="G14" s="99"/>
    </row>
    <row r="15" spans="1:7" ht="17.25" x14ac:dyDescent="0.25">
      <c r="A15" s="93"/>
      <c r="B15" s="97"/>
      <c r="C15" s="98"/>
      <c r="D15" s="98"/>
      <c r="E15" s="98"/>
      <c r="F15" s="98"/>
      <c r="G15" s="99"/>
    </row>
    <row r="16" spans="1:7" ht="17.25" x14ac:dyDescent="0.25">
      <c r="A16" s="93"/>
      <c r="B16" s="97"/>
      <c r="C16" s="98"/>
      <c r="D16" s="98"/>
      <c r="E16" s="98"/>
      <c r="F16" s="98"/>
      <c r="G16" s="99"/>
    </row>
    <row r="17" spans="1:7" ht="17.25" x14ac:dyDescent="0.25">
      <c r="A17" s="93"/>
      <c r="B17" s="97"/>
      <c r="C17" s="98"/>
      <c r="D17" s="98"/>
      <c r="E17" s="98"/>
      <c r="F17" s="98"/>
      <c r="G17" s="99"/>
    </row>
    <row r="18" spans="1:7" ht="17.25" x14ac:dyDescent="0.25">
      <c r="A18" s="93"/>
      <c r="B18" s="97"/>
      <c r="C18" s="98"/>
      <c r="D18" s="98"/>
      <c r="E18" s="98"/>
      <c r="F18" s="98"/>
      <c r="G18" s="99"/>
    </row>
    <row r="19" spans="1:7" ht="17.25" x14ac:dyDescent="0.25">
      <c r="A19" s="93"/>
      <c r="B19" s="97"/>
      <c r="C19" s="98"/>
      <c r="D19" s="98"/>
      <c r="E19" s="98"/>
      <c r="F19" s="98"/>
      <c r="G19" s="99"/>
    </row>
    <row r="20" spans="1:7" ht="17.25" x14ac:dyDescent="0.25">
      <c r="A20" s="93"/>
      <c r="B20" s="97"/>
      <c r="C20" s="98"/>
      <c r="D20" s="98"/>
      <c r="E20" s="98"/>
      <c r="F20" s="98"/>
      <c r="G20" s="99"/>
    </row>
    <row r="21" spans="1:7" ht="17.25" x14ac:dyDescent="0.25">
      <c r="A21" s="93"/>
      <c r="B21" s="97"/>
      <c r="C21" s="98"/>
      <c r="D21" s="98"/>
      <c r="E21" s="98"/>
      <c r="F21" s="98"/>
      <c r="G21" s="99"/>
    </row>
    <row r="22" spans="1:7" ht="17.25" x14ac:dyDescent="0.25">
      <c r="A22" s="93"/>
      <c r="B22" s="97"/>
      <c r="C22" s="98"/>
      <c r="D22" s="98"/>
      <c r="E22" s="98"/>
      <c r="F22" s="98"/>
      <c r="G22" s="99"/>
    </row>
    <row r="23" spans="1:7" ht="17.25" x14ac:dyDescent="0.25">
      <c r="A23" s="93"/>
      <c r="B23" s="97"/>
      <c r="C23" s="98"/>
      <c r="D23" s="98"/>
      <c r="E23" s="98"/>
      <c r="F23" s="98"/>
      <c r="G23" s="99"/>
    </row>
    <row r="24" spans="1:7" ht="17.25" x14ac:dyDescent="0.25">
      <c r="A24" s="93"/>
      <c r="B24" s="97"/>
      <c r="C24" s="98"/>
      <c r="D24" s="98"/>
      <c r="E24" s="98"/>
      <c r="F24" s="98"/>
      <c r="G24" s="99"/>
    </row>
    <row r="25" spans="1:7" ht="17.25" x14ac:dyDescent="0.25">
      <c r="A25" s="93"/>
      <c r="B25" s="97"/>
      <c r="C25" s="98"/>
      <c r="D25" s="98"/>
      <c r="E25" s="98"/>
      <c r="F25" s="98"/>
      <c r="G25" s="99"/>
    </row>
    <row r="26" spans="1:7" ht="17.25" x14ac:dyDescent="0.25">
      <c r="A26" s="93"/>
      <c r="B26" s="97"/>
      <c r="C26" s="98"/>
      <c r="D26" s="98"/>
      <c r="E26" s="98"/>
      <c r="F26" s="98"/>
      <c r="G26" s="99"/>
    </row>
    <row r="27" spans="1:7" ht="17.25" x14ac:dyDescent="0.25">
      <c r="A27" s="93"/>
      <c r="B27" s="97"/>
      <c r="C27" s="98"/>
      <c r="D27" s="98"/>
      <c r="E27" s="98"/>
      <c r="F27" s="98"/>
      <c r="G27" s="99"/>
    </row>
    <row r="28" spans="1:7" ht="17.25" x14ac:dyDescent="0.25">
      <c r="A28" s="93"/>
      <c r="B28" s="97"/>
      <c r="C28" s="98"/>
      <c r="D28" s="98"/>
      <c r="E28" s="98"/>
      <c r="F28" s="98"/>
      <c r="G28" s="99"/>
    </row>
    <row r="29" spans="1:7" ht="17.25" x14ac:dyDescent="0.25">
      <c r="A29" s="93"/>
      <c r="B29" s="97"/>
      <c r="C29" s="98"/>
      <c r="D29" s="98"/>
      <c r="E29" s="98"/>
      <c r="F29" s="98"/>
      <c r="G29" s="99"/>
    </row>
    <row r="30" spans="1:7" ht="22.5" x14ac:dyDescent="0.25">
      <c r="A30" s="93"/>
      <c r="B30" s="97"/>
      <c r="C30" s="139" t="s">
        <v>286</v>
      </c>
      <c r="D30" s="139"/>
      <c r="E30" s="139"/>
      <c r="F30" s="139"/>
      <c r="G30" s="99"/>
    </row>
    <row r="31" spans="1:7" ht="18" x14ac:dyDescent="0.25">
      <c r="A31" s="93"/>
      <c r="B31" s="97"/>
      <c r="C31" s="100"/>
      <c r="D31" s="100"/>
      <c r="E31" s="100"/>
      <c r="F31" s="100"/>
      <c r="G31" s="99"/>
    </row>
    <row r="32" spans="1:7" ht="18.75" thickBot="1" x14ac:dyDescent="0.3">
      <c r="A32" s="93"/>
      <c r="B32" s="97"/>
      <c r="C32" s="101"/>
      <c r="D32" s="102"/>
      <c r="E32" s="102"/>
      <c r="F32" s="102"/>
      <c r="G32" s="99"/>
    </row>
    <row r="33" spans="1:7" ht="18" thickTop="1" x14ac:dyDescent="0.25">
      <c r="A33" s="103"/>
      <c r="B33" s="104"/>
      <c r="C33" s="140" t="s">
        <v>272</v>
      </c>
      <c r="D33" s="140"/>
      <c r="E33" s="140"/>
      <c r="F33" s="140"/>
      <c r="G33" s="105"/>
    </row>
    <row r="34" spans="1:7" ht="18.75" thickBot="1" x14ac:dyDescent="0.3">
      <c r="A34" s="103"/>
      <c r="B34" s="104"/>
      <c r="C34" s="141" t="s">
        <v>273</v>
      </c>
      <c r="D34" s="141"/>
      <c r="E34" s="141"/>
      <c r="F34" s="141"/>
      <c r="G34" s="105"/>
    </row>
    <row r="35" spans="1:7" ht="18" thickTop="1" x14ac:dyDescent="0.25">
      <c r="A35" s="93"/>
      <c r="B35" s="97"/>
      <c r="C35" s="98"/>
      <c r="D35" s="98"/>
      <c r="E35" s="98"/>
      <c r="F35" s="98"/>
      <c r="G35" s="99"/>
    </row>
    <row r="36" spans="1:7" ht="17.25" x14ac:dyDescent="0.25">
      <c r="A36" s="93"/>
      <c r="B36" s="97"/>
      <c r="C36" s="98"/>
      <c r="D36" s="98"/>
      <c r="E36" s="98"/>
      <c r="F36" s="98"/>
      <c r="G36" s="99"/>
    </row>
    <row r="37" spans="1:7" ht="17.25" x14ac:dyDescent="0.25">
      <c r="A37" s="93"/>
      <c r="B37" s="97"/>
      <c r="C37" s="106"/>
      <c r="D37" s="98"/>
      <c r="E37" s="98"/>
      <c r="F37" s="98"/>
      <c r="G37" s="99"/>
    </row>
    <row r="38" spans="1:7" ht="16.5" x14ac:dyDescent="0.25">
      <c r="A38" s="107"/>
      <c r="B38" s="108"/>
      <c r="C38" s="109" t="s">
        <v>267</v>
      </c>
      <c r="D38" s="138" t="s">
        <v>268</v>
      </c>
      <c r="E38" s="138"/>
      <c r="F38" s="138"/>
      <c r="G38" s="110"/>
    </row>
    <row r="39" spans="1:7" ht="16.5" x14ac:dyDescent="0.25">
      <c r="A39" s="107"/>
      <c r="B39" s="108"/>
      <c r="C39" s="109" t="s">
        <v>269</v>
      </c>
      <c r="D39" s="138" t="s">
        <v>270</v>
      </c>
      <c r="E39" s="138"/>
      <c r="F39" s="138"/>
      <c r="G39" s="110"/>
    </row>
    <row r="40" spans="1:7" ht="17.25" x14ac:dyDescent="0.25">
      <c r="A40" s="93"/>
      <c r="B40" s="97"/>
      <c r="C40" s="93"/>
      <c r="D40" s="93"/>
      <c r="E40" s="93"/>
      <c r="F40" s="93"/>
      <c r="G40" s="99"/>
    </row>
    <row r="41" spans="1:7" ht="17.25" x14ac:dyDescent="0.25">
      <c r="A41" s="93"/>
      <c r="B41" s="97"/>
      <c r="C41" s="109" t="s">
        <v>271</v>
      </c>
      <c r="D41" s="138" t="s">
        <v>274</v>
      </c>
      <c r="E41" s="138"/>
      <c r="F41" s="138"/>
      <c r="G41" s="99"/>
    </row>
    <row r="42" spans="1:7" ht="17.25" x14ac:dyDescent="0.25">
      <c r="A42" s="93"/>
      <c r="B42" s="97"/>
      <c r="C42" s="98"/>
      <c r="D42" s="98"/>
      <c r="E42" s="98"/>
      <c r="F42" s="98"/>
      <c r="G42" s="99"/>
    </row>
    <row r="43" spans="1:7" ht="17.25" x14ac:dyDescent="0.25">
      <c r="A43" s="93"/>
      <c r="B43" s="97"/>
      <c r="C43" s="98"/>
      <c r="D43" s="98"/>
      <c r="E43" s="98"/>
      <c r="F43" s="98"/>
      <c r="G43" s="99"/>
    </row>
    <row r="44" spans="1:7" ht="17.25" x14ac:dyDescent="0.25">
      <c r="A44" s="93"/>
      <c r="B44" s="111"/>
      <c r="C44" s="112"/>
      <c r="D44" s="112"/>
      <c r="E44" s="112"/>
      <c r="F44" s="112"/>
      <c r="G44" s="113"/>
    </row>
  </sheetData>
  <mergeCells count="6">
    <mergeCell ref="D41:F41"/>
    <mergeCell ref="C30:F30"/>
    <mergeCell ref="C33:F33"/>
    <mergeCell ref="C34:F34"/>
    <mergeCell ref="D38:F38"/>
    <mergeCell ref="D39:F39"/>
  </mergeCells>
  <pageMargins left="0.39370078740157483" right="0.39370078740157483" top="0.39370078740157483" bottom="0.39370078740157483" header="0.43307086614173229" footer="0.43307086614173229"/>
  <pageSetup paperSize="9" scale="95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selection activeCell="D15" sqref="D15"/>
    </sheetView>
  </sheetViews>
  <sheetFormatPr defaultColWidth="9.140625" defaultRowHeight="12.75" x14ac:dyDescent="0.25"/>
  <cols>
    <col min="1" max="1" width="4.28515625" style="8" customWidth="1"/>
    <col min="2" max="2" width="9.28515625" style="1" customWidth="1"/>
    <col min="3" max="3" width="36.7109375" style="1" customWidth="1"/>
    <col min="4" max="4" width="6.7109375" style="6" customWidth="1"/>
    <col min="5" max="5" width="6.7109375" style="1" customWidth="1"/>
    <col min="6" max="7" width="8.85546875" style="6" bestFit="1" customWidth="1"/>
    <col min="8" max="9" width="10.28515625" style="6" customWidth="1"/>
    <col min="10" max="16384" width="9.140625" style="1"/>
  </cols>
  <sheetData>
    <row r="1" spans="1:9" s="4" customFormat="1" ht="25.5" x14ac:dyDescent="0.25">
      <c r="A1" s="7" t="s">
        <v>0</v>
      </c>
      <c r="B1" s="3" t="s">
        <v>1</v>
      </c>
      <c r="C1" s="3" t="s">
        <v>2</v>
      </c>
      <c r="D1" s="5" t="s">
        <v>3</v>
      </c>
      <c r="E1" s="3" t="s">
        <v>4</v>
      </c>
      <c r="F1" s="5" t="s">
        <v>5</v>
      </c>
      <c r="G1" s="5" t="s">
        <v>6</v>
      </c>
      <c r="H1" s="5" t="s">
        <v>7</v>
      </c>
      <c r="I1" s="5" t="s">
        <v>8</v>
      </c>
    </row>
    <row r="2" spans="1:9" s="4" customFormat="1" x14ac:dyDescent="0.25">
      <c r="A2" s="12"/>
      <c r="B2" s="9"/>
      <c r="C2" s="9" t="s">
        <v>13</v>
      </c>
      <c r="D2" s="13"/>
      <c r="E2" s="9"/>
      <c r="F2" s="13"/>
      <c r="G2" s="13"/>
      <c r="H2" s="13"/>
      <c r="I2" s="13"/>
    </row>
    <row r="3" spans="1:9" x14ac:dyDescent="0.25">
      <c r="F3" s="10"/>
      <c r="G3" s="10"/>
      <c r="H3" s="10"/>
      <c r="I3" s="10"/>
    </row>
    <row r="4" spans="1:9" ht="25.5" x14ac:dyDescent="0.25">
      <c r="A4" s="8">
        <v>1</v>
      </c>
      <c r="B4" s="1" t="s">
        <v>9</v>
      </c>
      <c r="C4" s="2" t="s">
        <v>11</v>
      </c>
      <c r="D4" s="6">
        <v>1</v>
      </c>
      <c r="E4" s="1" t="s">
        <v>10</v>
      </c>
      <c r="F4" s="10"/>
      <c r="G4" s="10"/>
      <c r="H4" s="10">
        <f>ROUND(D4*F4, 0)</f>
        <v>0</v>
      </c>
      <c r="I4" s="10">
        <f>ROUND(D4*G4, 0)</f>
        <v>0</v>
      </c>
    </row>
    <row r="5" spans="1:9" x14ac:dyDescent="0.25">
      <c r="F5" s="10"/>
      <c r="G5" s="10"/>
      <c r="H5" s="10"/>
      <c r="I5" s="10"/>
    </row>
    <row r="6" spans="1:9" s="9" customFormat="1" x14ac:dyDescent="0.25">
      <c r="A6" s="7"/>
      <c r="B6" s="3"/>
      <c r="C6" s="3" t="s">
        <v>12</v>
      </c>
      <c r="D6" s="5"/>
      <c r="E6" s="3"/>
      <c r="F6" s="11"/>
      <c r="G6" s="11"/>
      <c r="H6" s="11">
        <f>ROUND(SUM(H3:H5),0)</f>
        <v>0</v>
      </c>
      <c r="I6" s="11">
        <f>ROUND(SUM(I3:I5),0)</f>
        <v>0</v>
      </c>
    </row>
    <row r="8" spans="1:9" x14ac:dyDescent="0.25">
      <c r="C8" s="4" t="s">
        <v>55</v>
      </c>
    </row>
    <row r="9" spans="1:9" ht="52.5" x14ac:dyDescent="0.25">
      <c r="A9" s="8">
        <v>1</v>
      </c>
      <c r="B9" s="1" t="s">
        <v>53</v>
      </c>
      <c r="C9" s="2" t="s">
        <v>54</v>
      </c>
      <c r="D9" s="6">
        <v>9</v>
      </c>
      <c r="E9" s="1" t="s">
        <v>17</v>
      </c>
      <c r="F9" s="10"/>
      <c r="G9" s="10"/>
      <c r="H9" s="10">
        <f>ROUND(D9*F9, 0)</f>
        <v>0</v>
      </c>
      <c r="I9" s="10">
        <f>ROUND(D9*G9, 0)</f>
        <v>0</v>
      </c>
    </row>
    <row r="10" spans="1:9" x14ac:dyDescent="0.25">
      <c r="F10" s="10"/>
      <c r="G10" s="10"/>
      <c r="H10" s="10"/>
      <c r="I10" s="10"/>
    </row>
    <row r="11" spans="1:9" s="9" customFormat="1" x14ac:dyDescent="0.25">
      <c r="A11" s="7"/>
      <c r="B11" s="3"/>
      <c r="C11" s="3" t="s">
        <v>12</v>
      </c>
      <c r="D11" s="5"/>
      <c r="E11" s="3"/>
      <c r="F11" s="11"/>
      <c r="G11" s="11"/>
      <c r="H11" s="11">
        <f>ROUND(SUM(H9:H10),0)</f>
        <v>0</v>
      </c>
      <c r="I11" s="11">
        <f>ROUND(SUM(I9:I10),0)</f>
        <v>0</v>
      </c>
    </row>
    <row r="13" spans="1:9" ht="63.75" x14ac:dyDescent="0.25">
      <c r="A13" s="8">
        <v>1</v>
      </c>
      <c r="B13" s="1" t="s">
        <v>68</v>
      </c>
      <c r="C13" s="25" t="s">
        <v>69</v>
      </c>
      <c r="D13" s="6">
        <v>1</v>
      </c>
      <c r="E13" s="1" t="s">
        <v>27</v>
      </c>
      <c r="F13" s="10"/>
      <c r="G13" s="10"/>
      <c r="H13" s="10">
        <f>ROUND(D13*F13, 0)</f>
        <v>0</v>
      </c>
      <c r="I13" s="10">
        <f>ROUND(D13*G13, 0)</f>
        <v>0</v>
      </c>
    </row>
    <row r="14" spans="1:9" x14ac:dyDescent="0.25">
      <c r="F14" s="10"/>
      <c r="G14" s="10"/>
      <c r="H14" s="10"/>
      <c r="I14" s="10"/>
    </row>
    <row r="15" spans="1:9" ht="76.5" x14ac:dyDescent="0.25">
      <c r="A15" s="8">
        <v>2</v>
      </c>
      <c r="B15" s="1" t="s">
        <v>70</v>
      </c>
      <c r="C15" s="25" t="s">
        <v>71</v>
      </c>
      <c r="D15" s="6">
        <v>1</v>
      </c>
      <c r="E15" s="1" t="s">
        <v>27</v>
      </c>
      <c r="F15" s="10"/>
      <c r="G15" s="10"/>
      <c r="H15" s="10">
        <f>ROUND(D15*F15, 0)</f>
        <v>0</v>
      </c>
      <c r="I15" s="10">
        <f>ROUND(D15*G15, 0)</f>
        <v>0</v>
      </c>
    </row>
    <row r="16" spans="1:9" x14ac:dyDescent="0.25">
      <c r="F16" s="10"/>
      <c r="G16" s="10"/>
      <c r="H16" s="10"/>
      <c r="I16" s="10"/>
    </row>
    <row r="17" spans="1:9" s="9" customFormat="1" x14ac:dyDescent="0.25">
      <c r="A17" s="7"/>
      <c r="B17" s="3"/>
      <c r="C17" s="3" t="s">
        <v>12</v>
      </c>
      <c r="D17" s="5"/>
      <c r="E17" s="3"/>
      <c r="F17" s="11"/>
      <c r="G17" s="11"/>
      <c r="H17" s="11">
        <f>ROUND(SUM(H13:H16),0)</f>
        <v>0</v>
      </c>
      <c r="I17" s="41">
        <f>ROUND(SUM(I13:I16),0)</f>
        <v>0</v>
      </c>
    </row>
    <row r="19" spans="1:9" x14ac:dyDescent="0.25">
      <c r="C19" s="4"/>
    </row>
    <row r="20" spans="1:9" x14ac:dyDescent="0.25">
      <c r="C20" s="37" t="s">
        <v>256</v>
      </c>
      <c r="H20" s="40">
        <f>SUM(H6,H17,H11,KG6)</f>
        <v>0</v>
      </c>
      <c r="I20" s="40">
        <f>SUM(I6,I17,I11,KH6)</f>
        <v>0</v>
      </c>
    </row>
    <row r="21" spans="1:9" ht="14.45" customHeight="1" x14ac:dyDescent="0.25">
      <c r="C21" s="37" t="s">
        <v>285</v>
      </c>
      <c r="H21" s="26">
        <f>H20+I20</f>
        <v>0</v>
      </c>
      <c r="I21" s="26"/>
    </row>
  </sheetData>
  <pageMargins left="0.2361111111111111" right="0.2361111111111111" top="0.69444444444444442" bottom="0.69444444444444442" header="0.41666666666666669" footer="0.41666666666666669"/>
  <pageSetup paperSize="9" scale="95" orientation="portrait" useFirstPageNumber="1" horizontalDpi="4294967293" r:id="rId1"/>
  <headerFooter>
    <oddHeader>&amp;L&amp;"Times New Roman CE,Félkövér"&amp;10Városközpont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C30" sqref="C30"/>
    </sheetView>
  </sheetViews>
  <sheetFormatPr defaultRowHeight="15" x14ac:dyDescent="0.25"/>
  <cols>
    <col min="1" max="1" width="3.42578125" customWidth="1"/>
    <col min="3" max="3" width="46.5703125" customWidth="1"/>
    <col min="4" max="5" width="19.5703125" customWidth="1"/>
    <col min="6" max="6" width="17.7109375" customWidth="1"/>
  </cols>
  <sheetData>
    <row r="1" spans="1:5" x14ac:dyDescent="0.25">
      <c r="A1" s="114"/>
      <c r="B1" s="115"/>
      <c r="C1" s="114"/>
      <c r="D1" s="116"/>
      <c r="E1" s="116"/>
    </row>
    <row r="2" spans="1:5" ht="15.75" thickBot="1" x14ac:dyDescent="0.3">
      <c r="A2" s="114"/>
      <c r="B2" s="117"/>
      <c r="C2" s="118"/>
      <c r="D2" s="119"/>
      <c r="E2" s="119"/>
    </row>
    <row r="3" spans="1:5" ht="16.5" thickTop="1" thickBot="1" x14ac:dyDescent="0.3">
      <c r="A3" s="114"/>
      <c r="B3" s="142" t="s">
        <v>275</v>
      </c>
      <c r="C3" s="142"/>
      <c r="D3" s="142"/>
      <c r="E3" s="142"/>
    </row>
    <row r="4" spans="1:5" ht="15.75" thickTop="1" x14ac:dyDescent="0.25">
      <c r="A4" s="114"/>
      <c r="B4" s="143" t="str">
        <f>Előlap!C33</f>
        <v>KÉSZÜLT A TOP 2.1.2-15 azonosítószámú pályázathoz kapcsolódó</v>
      </c>
      <c r="C4" s="143"/>
      <c r="D4" s="143"/>
      <c r="E4" s="143"/>
    </row>
    <row r="5" spans="1:5" ht="15.75" thickBot="1" x14ac:dyDescent="0.3">
      <c r="A5" s="114"/>
      <c r="B5" s="144" t="str">
        <f>Előlap!C34</f>
        <v>Letenye "Zöld város kialakítása" projekthez</v>
      </c>
      <c r="C5" s="144"/>
      <c r="D5" s="144"/>
      <c r="E5" s="144"/>
    </row>
    <row r="6" spans="1:5" ht="15.75" thickTop="1" x14ac:dyDescent="0.25">
      <c r="A6" s="114"/>
      <c r="B6" s="120"/>
      <c r="C6" s="121"/>
      <c r="D6" s="122"/>
      <c r="E6" s="122"/>
    </row>
    <row r="7" spans="1:5" x14ac:dyDescent="0.25">
      <c r="A7" s="114"/>
      <c r="B7" s="120"/>
      <c r="C7" s="121"/>
      <c r="D7" s="122"/>
      <c r="E7" s="122"/>
    </row>
    <row r="8" spans="1:5" ht="18" x14ac:dyDescent="0.25">
      <c r="A8" s="114"/>
      <c r="B8" s="145" t="s">
        <v>276</v>
      </c>
      <c r="C8" s="145"/>
      <c r="D8" s="145"/>
      <c r="E8" s="145"/>
    </row>
    <row r="9" spans="1:5" x14ac:dyDescent="0.25">
      <c r="A9" s="114"/>
      <c r="B9" s="120"/>
      <c r="C9" s="121"/>
      <c r="D9" s="122"/>
      <c r="E9" s="122"/>
    </row>
    <row r="10" spans="1:5" x14ac:dyDescent="0.25">
      <c r="A10" s="114"/>
      <c r="B10" s="120"/>
      <c r="C10" s="121"/>
      <c r="D10" s="122"/>
      <c r="E10" s="122"/>
    </row>
    <row r="11" spans="1:5" ht="43.5" x14ac:dyDescent="0.25">
      <c r="A11" s="89"/>
      <c r="B11" s="123" t="s">
        <v>277</v>
      </c>
      <c r="C11" s="124" t="s">
        <v>278</v>
      </c>
      <c r="D11" s="125" t="s">
        <v>279</v>
      </c>
      <c r="E11" s="125" t="s">
        <v>280</v>
      </c>
    </row>
    <row r="12" spans="1:5" ht="16.5" x14ac:dyDescent="0.25">
      <c r="A12" s="89"/>
      <c r="B12" s="126">
        <v>1</v>
      </c>
      <c r="C12" s="127" t="s">
        <v>266</v>
      </c>
      <c r="D12" s="128">
        <f>'Köríves pihenő teresedés és tó'!H51</f>
        <v>0</v>
      </c>
      <c r="E12" s="128">
        <f>1.27*D12</f>
        <v>0</v>
      </c>
    </row>
    <row r="13" spans="1:5" ht="16.5" x14ac:dyDescent="0.25">
      <c r="A13" s="89"/>
      <c r="B13" s="129">
        <v>2</v>
      </c>
      <c r="C13" s="130" t="s">
        <v>228</v>
      </c>
      <c r="D13" s="131">
        <f>'Felnőtt játszótér'!H57</f>
        <v>0</v>
      </c>
      <c r="E13" s="128">
        <f t="shared" ref="E13:E19" si="0">1.27*D13</f>
        <v>0</v>
      </c>
    </row>
    <row r="14" spans="1:5" s="89" customFormat="1" ht="16.5" x14ac:dyDescent="0.25">
      <c r="B14" s="132">
        <v>3</v>
      </c>
      <c r="C14" s="133" t="s">
        <v>229</v>
      </c>
      <c r="D14" s="131">
        <f>'Felső játszótér'!H81</f>
        <v>0</v>
      </c>
      <c r="E14" s="128">
        <f t="shared" si="0"/>
        <v>0</v>
      </c>
    </row>
    <row r="15" spans="1:5" s="89" customFormat="1" ht="16.5" x14ac:dyDescent="0.25">
      <c r="B15" s="132">
        <v>4</v>
      </c>
      <c r="C15" s="133" t="s">
        <v>230</v>
      </c>
      <c r="D15" s="131">
        <f>Kamerarendszer!H45</f>
        <v>0</v>
      </c>
      <c r="E15" s="128">
        <f t="shared" si="0"/>
        <v>0</v>
      </c>
    </row>
    <row r="16" spans="1:5" s="89" customFormat="1" ht="16.5" x14ac:dyDescent="0.25">
      <c r="B16" s="132">
        <v>5</v>
      </c>
      <c r="C16" s="133" t="s">
        <v>231</v>
      </c>
      <c r="D16" s="131">
        <f>Kastélypark!H77</f>
        <v>0</v>
      </c>
      <c r="E16" s="128">
        <f t="shared" si="0"/>
        <v>0</v>
      </c>
    </row>
    <row r="17" spans="1:5" s="89" customFormat="1" ht="16.5" x14ac:dyDescent="0.25">
      <c r="B17" s="132">
        <v>6</v>
      </c>
      <c r="C17" s="133" t="s">
        <v>232</v>
      </c>
      <c r="D17" s="131">
        <f>Kertészet!G48</f>
        <v>0</v>
      </c>
      <c r="E17" s="128">
        <f t="shared" si="0"/>
        <v>0</v>
      </c>
    </row>
    <row r="18" spans="1:5" ht="16.5" x14ac:dyDescent="0.25">
      <c r="A18" s="89"/>
      <c r="B18" s="132">
        <v>7</v>
      </c>
      <c r="C18" s="133" t="s">
        <v>284</v>
      </c>
      <c r="D18" s="131">
        <f>'Sétányok kastélyparkon kívül'!H105</f>
        <v>0</v>
      </c>
      <c r="E18" s="128">
        <f t="shared" si="0"/>
        <v>0</v>
      </c>
    </row>
    <row r="19" spans="1:5" ht="17.25" thickBot="1" x14ac:dyDescent="0.3">
      <c r="A19" s="89"/>
      <c r="B19" s="132">
        <v>8</v>
      </c>
      <c r="C19" s="133" t="s">
        <v>40</v>
      </c>
      <c r="D19" s="131">
        <f>Városközpont!H21</f>
        <v>0</v>
      </c>
      <c r="E19" s="128">
        <f t="shared" si="0"/>
        <v>0</v>
      </c>
    </row>
    <row r="20" spans="1:5" ht="15.75" thickBot="1" x14ac:dyDescent="0.3">
      <c r="A20" s="89"/>
      <c r="B20" s="134"/>
      <c r="C20" s="135" t="s">
        <v>281</v>
      </c>
      <c r="D20" s="136">
        <f>SUM(D12:D19)</f>
        <v>0</v>
      </c>
      <c r="E20" s="137">
        <f>SUM(E12:E19)</f>
        <v>0</v>
      </c>
    </row>
    <row r="21" spans="1:5" x14ac:dyDescent="0.25">
      <c r="A21" s="89"/>
      <c r="B21" s="121"/>
      <c r="C21" s="121"/>
      <c r="D21" s="120" t="s">
        <v>282</v>
      </c>
      <c r="E21" s="120" t="s">
        <v>283</v>
      </c>
    </row>
    <row r="22" spans="1:5" x14ac:dyDescent="0.25">
      <c r="A22" s="89"/>
      <c r="B22" s="121"/>
      <c r="C22" s="121"/>
      <c r="D22" s="121"/>
      <c r="E22" s="121"/>
    </row>
    <row r="24" spans="1:5" ht="16.5" x14ac:dyDescent="0.25">
      <c r="B24" s="138"/>
      <c r="C24" s="138"/>
      <c r="D24" s="138"/>
    </row>
  </sheetData>
  <mergeCells count="5">
    <mergeCell ref="B24:D24"/>
    <mergeCell ref="B3:E3"/>
    <mergeCell ref="B4:E4"/>
    <mergeCell ref="B5:E5"/>
    <mergeCell ref="B8:E8"/>
  </mergeCells>
  <pageMargins left="0.39370078740157483" right="0.39370078740157483" top="0.39370078740157483" bottom="0.39370078740157483" header="0.43307086614173229" footer="0.43307086614173229"/>
  <pageSetup paperSize="9" scale="9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="91" zoomScaleNormal="91" workbookViewId="0">
      <selection activeCell="L14" sqref="L14"/>
    </sheetView>
  </sheetViews>
  <sheetFormatPr defaultColWidth="9.140625" defaultRowHeight="12.75" x14ac:dyDescent="0.25"/>
  <cols>
    <col min="1" max="1" width="4.28515625" style="27" customWidth="1"/>
    <col min="2" max="2" width="9.28515625" style="28" customWidth="1"/>
    <col min="3" max="3" width="36.7109375" style="28" customWidth="1"/>
    <col min="4" max="4" width="6.7109375" style="29" customWidth="1"/>
    <col min="5" max="5" width="6.7109375" style="28" customWidth="1"/>
    <col min="6" max="7" width="8.28515625" style="29" customWidth="1"/>
    <col min="8" max="9" width="10.28515625" style="29" customWidth="1"/>
    <col min="10" max="10" width="24.7109375" style="28" customWidth="1"/>
    <col min="11" max="16384" width="9.140625" style="28"/>
  </cols>
  <sheetData>
    <row r="1" spans="1:9" s="36" customFormat="1" ht="25.5" x14ac:dyDescent="0.25">
      <c r="A1" s="31" t="s">
        <v>0</v>
      </c>
      <c r="B1" s="32" t="s">
        <v>1</v>
      </c>
      <c r="C1" s="32" t="s">
        <v>2</v>
      </c>
      <c r="D1" s="91" t="s">
        <v>3</v>
      </c>
      <c r="E1" s="32" t="s">
        <v>4</v>
      </c>
      <c r="F1" s="33" t="s">
        <v>5</v>
      </c>
      <c r="G1" s="33" t="s">
        <v>6</v>
      </c>
      <c r="H1" s="33" t="s">
        <v>7</v>
      </c>
      <c r="I1" s="33" t="s">
        <v>8</v>
      </c>
    </row>
    <row r="2" spans="1:9" s="36" customFormat="1" x14ac:dyDescent="0.25">
      <c r="A2" s="80"/>
      <c r="B2" s="35"/>
      <c r="C2" s="35"/>
      <c r="D2" s="92"/>
      <c r="E2" s="35"/>
      <c r="F2" s="81"/>
      <c r="G2" s="81"/>
      <c r="H2" s="81"/>
      <c r="I2" s="81"/>
    </row>
    <row r="3" spans="1:9" s="36" customFormat="1" x14ac:dyDescent="0.25">
      <c r="A3" s="80"/>
      <c r="B3" s="35"/>
      <c r="C3" s="35" t="s">
        <v>13</v>
      </c>
      <c r="D3" s="92"/>
      <c r="E3" s="35"/>
      <c r="F3" s="81"/>
      <c r="G3" s="81"/>
      <c r="H3" s="81"/>
      <c r="I3" s="81"/>
    </row>
    <row r="4" spans="1:9" ht="25.5" x14ac:dyDescent="0.25">
      <c r="A4" s="27">
        <v>1</v>
      </c>
      <c r="B4" s="28" t="s">
        <v>41</v>
      </c>
      <c r="C4" s="42" t="s">
        <v>11</v>
      </c>
      <c r="D4" s="90">
        <v>1</v>
      </c>
      <c r="E4" s="28" t="s">
        <v>10</v>
      </c>
      <c r="F4" s="30"/>
      <c r="G4" s="30"/>
      <c r="H4" s="30">
        <f>ROUND(D4*F4, 0)</f>
        <v>0</v>
      </c>
      <c r="I4" s="30">
        <f>ROUND(D4*G4, 0)</f>
        <v>0</v>
      </c>
    </row>
    <row r="5" spans="1:9" ht="15" x14ac:dyDescent="0.25">
      <c r="D5" s="89"/>
      <c r="F5" s="30"/>
      <c r="G5" s="30"/>
      <c r="H5" s="30"/>
      <c r="I5" s="30"/>
    </row>
    <row r="6" spans="1:9" s="35" customFormat="1" x14ac:dyDescent="0.25">
      <c r="A6" s="31"/>
      <c r="B6" s="32"/>
      <c r="C6" s="32" t="s">
        <v>12</v>
      </c>
      <c r="D6" s="91"/>
      <c r="E6" s="32"/>
      <c r="F6" s="34"/>
      <c r="G6" s="34"/>
      <c r="H6" s="34">
        <f>ROUND(SUM(H4:H5),0)</f>
        <v>0</v>
      </c>
      <c r="I6" s="34">
        <f>ROUND(SUM(I4:I5),0)</f>
        <v>0</v>
      </c>
    </row>
    <row r="9" spans="1:9" ht="15" x14ac:dyDescent="0.25">
      <c r="C9" s="36" t="s">
        <v>52</v>
      </c>
      <c r="D9" s="89"/>
    </row>
    <row r="10" spans="1:9" ht="38.25" x14ac:dyDescent="0.25">
      <c r="A10" s="27">
        <v>1</v>
      </c>
      <c r="B10" s="28" t="s">
        <v>14</v>
      </c>
      <c r="C10" s="42" t="s">
        <v>160</v>
      </c>
      <c r="D10" s="90">
        <v>155</v>
      </c>
      <c r="E10" s="28" t="s">
        <v>15</v>
      </c>
      <c r="H10" s="29">
        <f>ROUND(D10*F10, 0)</f>
        <v>0</v>
      </c>
      <c r="I10" s="29">
        <f>ROUND(D10*G10, 0)</f>
        <v>0</v>
      </c>
    </row>
    <row r="12" spans="1:9" ht="51" x14ac:dyDescent="0.25">
      <c r="A12" s="27">
        <v>2</v>
      </c>
      <c r="B12" s="28" t="s">
        <v>16</v>
      </c>
      <c r="C12" s="42" t="s">
        <v>18</v>
      </c>
      <c r="D12" s="90">
        <v>82.5</v>
      </c>
      <c r="E12" s="28" t="s">
        <v>17</v>
      </c>
      <c r="H12" s="29">
        <f>ROUND(D12*F12, 0)</f>
        <v>0</v>
      </c>
      <c r="I12" s="29">
        <f>ROUND(D12*G12, 0)</f>
        <v>0</v>
      </c>
    </row>
    <row r="14" spans="1:9" ht="63.75" x14ac:dyDescent="0.25">
      <c r="A14" s="27">
        <v>4</v>
      </c>
      <c r="B14" s="28" t="s">
        <v>226</v>
      </c>
      <c r="C14" s="42" t="s">
        <v>264</v>
      </c>
      <c r="D14" s="90">
        <v>360</v>
      </c>
      <c r="E14" s="28" t="s">
        <v>17</v>
      </c>
      <c r="H14" s="29">
        <f>ROUND(D14*F14, 0)</f>
        <v>0</v>
      </c>
      <c r="I14" s="29">
        <f>ROUND(D14*G14, 0)</f>
        <v>0</v>
      </c>
    </row>
    <row r="16" spans="1:9" ht="38.25" x14ac:dyDescent="0.25">
      <c r="A16" s="27">
        <v>5</v>
      </c>
      <c r="B16" s="28" t="s">
        <v>19</v>
      </c>
      <c r="C16" s="42" t="s">
        <v>227</v>
      </c>
      <c r="D16" s="90">
        <v>90</v>
      </c>
      <c r="E16" s="28" t="s">
        <v>15</v>
      </c>
      <c r="H16" s="29">
        <f>ROUND(D16*F16, 0)</f>
        <v>0</v>
      </c>
      <c r="I16" s="29">
        <f>ROUND(D16*G16, 0)</f>
        <v>0</v>
      </c>
    </row>
    <row r="18" spans="1:9" ht="25.5" x14ac:dyDescent="0.25">
      <c r="A18" s="27">
        <v>6</v>
      </c>
      <c r="B18" s="28" t="s">
        <v>75</v>
      </c>
      <c r="C18" s="42" t="s">
        <v>76</v>
      </c>
      <c r="D18" s="90">
        <v>155</v>
      </c>
      <c r="E18" s="28" t="s">
        <v>15</v>
      </c>
      <c r="H18" s="29">
        <f>ROUND(D18*F18, 0)</f>
        <v>0</v>
      </c>
      <c r="I18" s="29">
        <f>ROUND(D18*G18, 0)</f>
        <v>0</v>
      </c>
    </row>
    <row r="20" spans="1:9" ht="25.5" x14ac:dyDescent="0.25">
      <c r="A20" s="27">
        <v>7</v>
      </c>
      <c r="B20" s="28" t="s">
        <v>21</v>
      </c>
      <c r="C20" s="42" t="s">
        <v>77</v>
      </c>
      <c r="D20" s="90">
        <v>155</v>
      </c>
      <c r="E20" s="28" t="s">
        <v>15</v>
      </c>
      <c r="H20" s="29">
        <f>ROUND(D20*F20, 0)</f>
        <v>0</v>
      </c>
      <c r="I20" s="29">
        <f>ROUND(D20*G20, 0)</f>
        <v>0</v>
      </c>
    </row>
    <row r="22" spans="1:9" ht="25.5" x14ac:dyDescent="0.25">
      <c r="A22" s="27">
        <v>8</v>
      </c>
      <c r="B22" s="28" t="s">
        <v>78</v>
      </c>
      <c r="C22" s="42" t="s">
        <v>79</v>
      </c>
      <c r="D22" s="90">
        <v>360</v>
      </c>
      <c r="E22" s="28" t="s">
        <v>17</v>
      </c>
      <c r="H22" s="29">
        <f>ROUND(D22*F22, 0)</f>
        <v>0</v>
      </c>
      <c r="I22" s="29">
        <f>ROUND(D22*G22, 0)</f>
        <v>0</v>
      </c>
    </row>
    <row r="24" spans="1:9" ht="25.5" x14ac:dyDescent="0.25">
      <c r="A24" s="27">
        <v>9</v>
      </c>
      <c r="B24" s="28" t="s">
        <v>80</v>
      </c>
      <c r="C24" s="42" t="s">
        <v>81</v>
      </c>
      <c r="D24" s="90">
        <v>360</v>
      </c>
      <c r="E24" s="28" t="s">
        <v>17</v>
      </c>
      <c r="H24" s="29">
        <f>ROUND(D24*F24, 0)</f>
        <v>0</v>
      </c>
      <c r="I24" s="29">
        <f>ROUND(D24*G24, 0)</f>
        <v>0</v>
      </c>
    </row>
    <row r="26" spans="1:9" ht="25.5" x14ac:dyDescent="0.25">
      <c r="A26" s="27">
        <v>10</v>
      </c>
      <c r="B26" s="28" t="s">
        <v>24</v>
      </c>
      <c r="C26" s="42" t="s">
        <v>47</v>
      </c>
      <c r="D26" s="90">
        <v>155</v>
      </c>
      <c r="E26" s="28" t="s">
        <v>15</v>
      </c>
      <c r="H26" s="29">
        <f>ROUND(D26*F26, 0)</f>
        <v>0</v>
      </c>
      <c r="I26" s="29">
        <f>ROUND(D26*G26, 0)</f>
        <v>0</v>
      </c>
    </row>
    <row r="28" spans="1:9" s="35" customFormat="1" x14ac:dyDescent="0.25">
      <c r="A28" s="31"/>
      <c r="B28" s="32"/>
      <c r="C28" s="32" t="s">
        <v>12</v>
      </c>
      <c r="D28" s="91"/>
      <c r="E28" s="32"/>
      <c r="F28" s="33"/>
      <c r="G28" s="33"/>
      <c r="H28" s="33">
        <f>ROUND(SUM(H10:H27),0)</f>
        <v>0</v>
      </c>
      <c r="I28" s="33">
        <f>ROUND(SUM(I10:I27),0)</f>
        <v>0</v>
      </c>
    </row>
    <row r="30" spans="1:9" ht="15" x14ac:dyDescent="0.25">
      <c r="C30" s="36" t="s">
        <v>159</v>
      </c>
      <c r="D30" s="89"/>
    </row>
    <row r="31" spans="1:9" ht="63.75" x14ac:dyDescent="0.25">
      <c r="A31" s="27">
        <v>1</v>
      </c>
      <c r="B31" s="28" t="s">
        <v>158</v>
      </c>
      <c r="C31" s="42" t="s">
        <v>251</v>
      </c>
      <c r="D31" s="90">
        <v>260</v>
      </c>
      <c r="E31" s="28" t="s">
        <v>15</v>
      </c>
      <c r="F31" s="30"/>
      <c r="G31" s="30"/>
      <c r="H31" s="30">
        <f>ROUND(D31*F31, 0)</f>
        <v>0</v>
      </c>
      <c r="I31" s="30">
        <f>ROUND(D31*G31, 0)</f>
        <v>0</v>
      </c>
    </row>
    <row r="32" spans="1:9" ht="15" x14ac:dyDescent="0.25">
      <c r="C32" s="42"/>
      <c r="D32" s="89"/>
      <c r="F32" s="30"/>
      <c r="G32" s="30"/>
      <c r="H32" s="30"/>
      <c r="I32" s="30"/>
    </row>
    <row r="33" spans="1:9" ht="25.5" x14ac:dyDescent="0.25">
      <c r="A33" s="27">
        <v>2</v>
      </c>
      <c r="C33" s="42" t="s">
        <v>252</v>
      </c>
      <c r="D33" s="90">
        <v>260</v>
      </c>
      <c r="E33" s="28" t="s">
        <v>15</v>
      </c>
      <c r="F33" s="30"/>
      <c r="G33" s="30"/>
      <c r="H33" s="30">
        <f>ROUND(D33*F33, 0)</f>
        <v>0</v>
      </c>
      <c r="I33" s="30">
        <f>ROUND(D33*G33, 0)</f>
        <v>0</v>
      </c>
    </row>
    <row r="34" spans="1:9" s="35" customFormat="1" x14ac:dyDescent="0.25">
      <c r="A34" s="27"/>
      <c r="B34" s="28"/>
      <c r="C34" s="28"/>
      <c r="D34" s="90"/>
      <c r="E34" s="28"/>
      <c r="F34" s="30"/>
      <c r="G34" s="30"/>
      <c r="H34" s="30"/>
      <c r="I34" s="30"/>
    </row>
    <row r="35" spans="1:9" s="35" customFormat="1" x14ac:dyDescent="0.25">
      <c r="A35" s="31"/>
      <c r="B35" s="32"/>
      <c r="C35" s="32" t="s">
        <v>12</v>
      </c>
      <c r="D35" s="91"/>
      <c r="E35" s="32"/>
      <c r="F35" s="34"/>
      <c r="G35" s="34"/>
      <c r="H35" s="34">
        <f>ROUND(SUM(H31:H34),0)</f>
        <v>0</v>
      </c>
      <c r="I35" s="34">
        <f>ROUND(SUM(I31:I34),0)</f>
        <v>0</v>
      </c>
    </row>
    <row r="36" spans="1:9" x14ac:dyDescent="0.25">
      <c r="A36" s="80"/>
      <c r="B36" s="35"/>
      <c r="C36" s="35"/>
      <c r="D36" s="92"/>
      <c r="E36" s="35"/>
      <c r="F36" s="88"/>
      <c r="G36" s="88"/>
      <c r="H36" s="88"/>
      <c r="I36" s="88"/>
    </row>
    <row r="37" spans="1:9" ht="15" x14ac:dyDescent="0.25">
      <c r="C37" s="36" t="s">
        <v>263</v>
      </c>
      <c r="D37" s="89"/>
    </row>
    <row r="38" spans="1:9" ht="51" x14ac:dyDescent="0.25">
      <c r="A38" s="27">
        <v>1</v>
      </c>
      <c r="B38" s="28" t="s">
        <v>28</v>
      </c>
      <c r="C38" s="42" t="s">
        <v>29</v>
      </c>
      <c r="D38" s="90">
        <v>13.5</v>
      </c>
      <c r="E38" s="28" t="s">
        <v>17</v>
      </c>
      <c r="F38" s="30"/>
      <c r="G38" s="30"/>
      <c r="H38" s="30">
        <f>ROUND(D38*F38, 0)</f>
        <v>0</v>
      </c>
      <c r="I38" s="30">
        <f>ROUND(D38*G38, 0)</f>
        <v>0</v>
      </c>
    </row>
    <row r="39" spans="1:9" ht="15" x14ac:dyDescent="0.25">
      <c r="D39" s="89"/>
      <c r="F39" s="30"/>
      <c r="G39" s="30"/>
      <c r="H39" s="30"/>
      <c r="I39" s="30"/>
    </row>
    <row r="40" spans="1:9" ht="51" x14ac:dyDescent="0.25">
      <c r="A40" s="27">
        <v>2</v>
      </c>
      <c r="B40" s="28" t="s">
        <v>57</v>
      </c>
      <c r="C40" s="42" t="s">
        <v>265</v>
      </c>
      <c r="D40" s="90">
        <v>3.6</v>
      </c>
      <c r="E40" s="28" t="s">
        <v>17</v>
      </c>
      <c r="F40" s="30"/>
      <c r="G40" s="30"/>
      <c r="H40" s="30">
        <f>ROUND(D40*F40, 0)</f>
        <v>0</v>
      </c>
      <c r="I40" s="30">
        <f>ROUND(D40*G40, 0)</f>
        <v>0</v>
      </c>
    </row>
    <row r="41" spans="1:9" s="35" customFormat="1" x14ac:dyDescent="0.25">
      <c r="A41" s="27"/>
      <c r="B41" s="28"/>
      <c r="C41" s="28"/>
      <c r="D41" s="90"/>
      <c r="E41" s="28"/>
      <c r="F41" s="30"/>
      <c r="G41" s="30"/>
      <c r="H41" s="30"/>
      <c r="I41" s="30"/>
    </row>
    <row r="42" spans="1:9" x14ac:dyDescent="0.25">
      <c r="A42" s="31"/>
      <c r="B42" s="32"/>
      <c r="C42" s="32" t="s">
        <v>12</v>
      </c>
      <c r="D42" s="91"/>
      <c r="E42" s="32"/>
      <c r="F42" s="34"/>
      <c r="G42" s="34"/>
      <c r="H42" s="34">
        <f>ROUND(SUM(H38:H41),0)</f>
        <v>0</v>
      </c>
      <c r="I42" s="34">
        <f>ROUND(SUM(I38:I41),0)</f>
        <v>0</v>
      </c>
    </row>
    <row r="44" spans="1:9" ht="15" x14ac:dyDescent="0.25">
      <c r="C44" s="36" t="s">
        <v>65</v>
      </c>
      <c r="D44" s="89"/>
    </row>
    <row r="45" spans="1:9" ht="51" x14ac:dyDescent="0.25">
      <c r="A45" s="27">
        <v>1</v>
      </c>
      <c r="B45" s="28" t="s">
        <v>30</v>
      </c>
      <c r="C45" s="42" t="s">
        <v>32</v>
      </c>
      <c r="D45" s="90">
        <v>119.5</v>
      </c>
      <c r="E45" s="28" t="s">
        <v>31</v>
      </c>
      <c r="F45" s="30"/>
      <c r="G45" s="30"/>
      <c r="H45" s="30">
        <f>ROUND(D45*F45, 0)</f>
        <v>0</v>
      </c>
      <c r="I45" s="30">
        <f>ROUND(D45*G45, 0)</f>
        <v>0</v>
      </c>
    </row>
    <row r="46" spans="1:9" s="35" customFormat="1" x14ac:dyDescent="0.25">
      <c r="A46" s="27"/>
      <c r="B46" s="28"/>
      <c r="C46" s="28"/>
      <c r="D46" s="90"/>
      <c r="E46" s="28"/>
      <c r="F46" s="30"/>
      <c r="G46" s="30"/>
      <c r="H46" s="30"/>
      <c r="I46" s="30"/>
    </row>
    <row r="47" spans="1:9" x14ac:dyDescent="0.25">
      <c r="A47" s="31"/>
      <c r="B47" s="32"/>
      <c r="C47" s="32" t="s">
        <v>12</v>
      </c>
      <c r="D47" s="91"/>
      <c r="E47" s="32"/>
      <c r="F47" s="34"/>
      <c r="G47" s="34"/>
      <c r="H47" s="34">
        <f>ROUND(SUM(H45:H46),0)</f>
        <v>0</v>
      </c>
      <c r="I47" s="34">
        <f>ROUND(SUM(I45:I46),0)</f>
        <v>0</v>
      </c>
    </row>
    <row r="50" spans="3:9" ht="14.45" customHeight="1" x14ac:dyDescent="0.25">
      <c r="C50" s="36" t="s">
        <v>256</v>
      </c>
      <c r="D50" s="89"/>
      <c r="H50" s="30">
        <f>SUM(H47,H35,H28,H6,H42)</f>
        <v>0</v>
      </c>
      <c r="I50" s="30">
        <f>SUM(I47,I35,I28,I6,I42)</f>
        <v>0</v>
      </c>
    </row>
    <row r="51" spans="3:9" ht="15" x14ac:dyDescent="0.25">
      <c r="C51" s="36" t="s">
        <v>285</v>
      </c>
      <c r="D51" s="89"/>
      <c r="H51" s="85">
        <f>SUM(H50:I50)</f>
        <v>0</v>
      </c>
      <c r="I51" s="85"/>
    </row>
  </sheetData>
  <pageMargins left="0.2361111111111111" right="0.2361111111111111" top="0.69444444444444442" bottom="0.69444444444444442" header="0.41666666666666669" footer="0.41666666666666669"/>
  <pageSetup paperSize="9" scale="95" orientation="portrait" useFirstPageNumber="1" horizontalDpi="4294967293" r:id="rId1"/>
  <headerFooter>
    <oddHeader>&amp;L&amp;"Times New Roman CE,Félkövér"&amp;10Köríves pihenő teresedés és tó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opLeftCell="A38" workbookViewId="0">
      <selection activeCell="I65" sqref="I65"/>
    </sheetView>
  </sheetViews>
  <sheetFormatPr defaultColWidth="9.140625" defaultRowHeight="12.75" x14ac:dyDescent="0.25"/>
  <cols>
    <col min="1" max="1" width="4.28515625" style="27" customWidth="1"/>
    <col min="2" max="2" width="9.28515625" style="28" customWidth="1"/>
    <col min="3" max="3" width="36.7109375" style="28" customWidth="1"/>
    <col min="4" max="4" width="6.7109375" style="29" customWidth="1"/>
    <col min="5" max="5" width="6.7109375" style="28" customWidth="1"/>
    <col min="6" max="7" width="8.28515625" style="29" customWidth="1"/>
    <col min="8" max="9" width="10.28515625" style="29" customWidth="1"/>
    <col min="10" max="10" width="12.140625" style="39" bestFit="1" customWidth="1"/>
    <col min="11" max="16384" width="9.140625" style="28"/>
  </cols>
  <sheetData>
    <row r="1" spans="1:10" s="36" customFormat="1" ht="25.5" x14ac:dyDescent="0.25">
      <c r="A1" s="31" t="s">
        <v>0</v>
      </c>
      <c r="B1" s="32" t="s">
        <v>1</v>
      </c>
      <c r="C1" s="32" t="s">
        <v>2</v>
      </c>
      <c r="D1" s="33" t="s">
        <v>3</v>
      </c>
      <c r="E1" s="32" t="s">
        <v>4</v>
      </c>
      <c r="F1" s="33" t="s">
        <v>5</v>
      </c>
      <c r="G1" s="33" t="s">
        <v>6</v>
      </c>
      <c r="H1" s="33" t="s">
        <v>7</v>
      </c>
      <c r="I1" s="33" t="s">
        <v>8</v>
      </c>
      <c r="J1" s="86"/>
    </row>
    <row r="2" spans="1:10" s="36" customFormat="1" x14ac:dyDescent="0.25">
      <c r="A2" s="80"/>
      <c r="B2" s="35"/>
      <c r="C2" s="35"/>
      <c r="D2" s="81"/>
      <c r="E2" s="35"/>
      <c r="F2" s="81"/>
      <c r="G2" s="81"/>
      <c r="H2" s="81"/>
      <c r="I2" s="81"/>
      <c r="J2" s="86"/>
    </row>
    <row r="3" spans="1:10" s="36" customFormat="1" x14ac:dyDescent="0.25">
      <c r="A3" s="80"/>
      <c r="B3" s="35"/>
      <c r="C3" s="35" t="s">
        <v>13</v>
      </c>
      <c r="D3" s="81"/>
      <c r="E3" s="35"/>
      <c r="F3" s="81"/>
      <c r="G3" s="81"/>
      <c r="H3" s="81"/>
      <c r="I3" s="81"/>
      <c r="J3" s="86"/>
    </row>
    <row r="4" spans="1:10" ht="25.5" x14ac:dyDescent="0.25">
      <c r="A4" s="27">
        <v>1</v>
      </c>
      <c r="B4" s="28" t="s">
        <v>9</v>
      </c>
      <c r="C4" s="42" t="s">
        <v>11</v>
      </c>
      <c r="D4" s="29">
        <v>1</v>
      </c>
      <c r="E4" s="28" t="s">
        <v>10</v>
      </c>
      <c r="F4" s="30"/>
      <c r="G4" s="30"/>
      <c r="H4" s="30">
        <f>ROUND(D4*F4, 0)</f>
        <v>0</v>
      </c>
      <c r="I4" s="30">
        <f>ROUND(D4*G4, 0)</f>
        <v>0</v>
      </c>
    </row>
    <row r="5" spans="1:10" x14ac:dyDescent="0.25">
      <c r="F5" s="30"/>
      <c r="G5" s="30"/>
      <c r="H5" s="30"/>
      <c r="I5" s="30"/>
    </row>
    <row r="6" spans="1:10" s="35" customFormat="1" x14ac:dyDescent="0.25">
      <c r="A6" s="31"/>
      <c r="B6" s="32"/>
      <c r="C6" s="32" t="s">
        <v>12</v>
      </c>
      <c r="D6" s="33"/>
      <c r="E6" s="32"/>
      <c r="F6" s="34"/>
      <c r="G6" s="34"/>
      <c r="H6" s="34">
        <f>ROUND(SUM(H4:H5),0)</f>
        <v>0</v>
      </c>
      <c r="I6" s="34">
        <f>ROUND(SUM(I4:I5),0)</f>
        <v>0</v>
      </c>
      <c r="J6" s="87"/>
    </row>
    <row r="8" spans="1:10" x14ac:dyDescent="0.25">
      <c r="C8" s="36" t="s">
        <v>52</v>
      </c>
    </row>
    <row r="9" spans="1:10" ht="38.25" x14ac:dyDescent="0.25">
      <c r="A9" s="27">
        <v>1</v>
      </c>
      <c r="B9" s="28" t="s">
        <v>14</v>
      </c>
      <c r="C9" s="42" t="s">
        <v>160</v>
      </c>
      <c r="D9" s="29">
        <v>51</v>
      </c>
      <c r="E9" s="28" t="s">
        <v>15</v>
      </c>
      <c r="F9" s="30"/>
      <c r="G9" s="30"/>
      <c r="H9" s="30">
        <f>ROUND(D9*F9, 0)</f>
        <v>0</v>
      </c>
      <c r="I9" s="30">
        <f>ROUND(D9*G9, 0)</f>
        <v>0</v>
      </c>
    </row>
    <row r="10" spans="1:10" x14ac:dyDescent="0.25">
      <c r="F10" s="30"/>
      <c r="G10" s="30"/>
      <c r="H10" s="30"/>
      <c r="I10" s="30"/>
    </row>
    <row r="11" spans="1:10" ht="51" x14ac:dyDescent="0.25">
      <c r="A11" s="27">
        <v>2</v>
      </c>
      <c r="B11" s="28" t="s">
        <v>16</v>
      </c>
      <c r="C11" s="42" t="s">
        <v>18</v>
      </c>
      <c r="D11" s="29">
        <f>40*0.4</f>
        <v>16</v>
      </c>
      <c r="E11" s="28" t="s">
        <v>17</v>
      </c>
      <c r="F11" s="30"/>
      <c r="G11" s="30"/>
      <c r="H11" s="30">
        <f>ROUND(D11*F11, 0)</f>
        <v>0</v>
      </c>
      <c r="I11" s="30">
        <f>ROUND(D11*G11, 0)</f>
        <v>0</v>
      </c>
    </row>
    <row r="12" spans="1:10" x14ac:dyDescent="0.25">
      <c r="F12" s="30"/>
      <c r="G12" s="30"/>
      <c r="H12" s="30"/>
      <c r="I12" s="30"/>
    </row>
    <row r="13" spans="1:10" ht="38.25" x14ac:dyDescent="0.25">
      <c r="A13" s="27">
        <v>3</v>
      </c>
      <c r="B13" s="28" t="s">
        <v>19</v>
      </c>
      <c r="C13" s="42" t="s">
        <v>20</v>
      </c>
      <c r="D13" s="29">
        <v>40</v>
      </c>
      <c r="E13" s="28" t="s">
        <v>15</v>
      </c>
      <c r="F13" s="30"/>
      <c r="G13" s="30"/>
      <c r="H13" s="30">
        <f>ROUND(D13*F13, 0)</f>
        <v>0</v>
      </c>
      <c r="I13" s="30">
        <f>ROUND(D13*G13, 0)</f>
        <v>0</v>
      </c>
    </row>
    <row r="14" spans="1:10" x14ac:dyDescent="0.25">
      <c r="F14" s="30"/>
      <c r="G14" s="30"/>
      <c r="H14" s="30"/>
      <c r="I14" s="30"/>
    </row>
    <row r="15" spans="1:10" ht="38.25" x14ac:dyDescent="0.25">
      <c r="A15" s="27">
        <v>4</v>
      </c>
      <c r="B15" s="28" t="s">
        <v>45</v>
      </c>
      <c r="C15" s="42" t="s">
        <v>46</v>
      </c>
      <c r="D15" s="29">
        <v>51</v>
      </c>
      <c r="E15" s="28" t="s">
        <v>15</v>
      </c>
      <c r="F15" s="30"/>
      <c r="G15" s="30"/>
      <c r="H15" s="30">
        <f>ROUND(D15*F15, 0)</f>
        <v>0</v>
      </c>
      <c r="I15" s="30">
        <f>ROUND(D15*G15, 0)</f>
        <v>0</v>
      </c>
    </row>
    <row r="16" spans="1:10" x14ac:dyDescent="0.25">
      <c r="F16" s="30"/>
      <c r="G16" s="30"/>
      <c r="H16" s="30"/>
      <c r="I16" s="30"/>
    </row>
    <row r="17" spans="1:10" ht="25.5" x14ac:dyDescent="0.25">
      <c r="A17" s="27">
        <v>5</v>
      </c>
      <c r="B17" s="28" t="s">
        <v>22</v>
      </c>
      <c r="C17" s="42" t="s">
        <v>23</v>
      </c>
      <c r="D17" s="29">
        <v>40</v>
      </c>
      <c r="E17" s="28" t="s">
        <v>15</v>
      </c>
      <c r="F17" s="30"/>
      <c r="G17" s="30"/>
      <c r="H17" s="30">
        <f>ROUND(D17*F17, 0)</f>
        <v>0</v>
      </c>
      <c r="I17" s="30">
        <f>ROUND(D17*G17, 0)</f>
        <v>0</v>
      </c>
    </row>
    <row r="18" spans="1:10" x14ac:dyDescent="0.25">
      <c r="F18" s="30"/>
      <c r="G18" s="30"/>
      <c r="H18" s="30"/>
      <c r="I18" s="30"/>
    </row>
    <row r="19" spans="1:10" ht="25.5" x14ac:dyDescent="0.25">
      <c r="A19" s="27">
        <v>6</v>
      </c>
      <c r="B19" s="28" t="s">
        <v>24</v>
      </c>
      <c r="C19" s="42" t="s">
        <v>47</v>
      </c>
      <c r="D19" s="29">
        <v>51</v>
      </c>
      <c r="E19" s="28" t="s">
        <v>15</v>
      </c>
      <c r="F19" s="30"/>
      <c r="G19" s="30"/>
      <c r="H19" s="30">
        <f>ROUND(D19*F19, 0)</f>
        <v>0</v>
      </c>
      <c r="I19" s="30">
        <f>ROUND(D19*G19, 0)</f>
        <v>0</v>
      </c>
    </row>
    <row r="20" spans="1:10" x14ac:dyDescent="0.25">
      <c r="F20" s="30"/>
      <c r="G20" s="30"/>
      <c r="H20" s="30"/>
      <c r="I20" s="30"/>
    </row>
    <row r="21" spans="1:10" ht="25.5" x14ac:dyDescent="0.25">
      <c r="A21" s="27">
        <v>7</v>
      </c>
      <c r="B21" s="28" t="s">
        <v>25</v>
      </c>
      <c r="C21" s="42" t="s">
        <v>26</v>
      </c>
      <c r="D21" s="29">
        <v>16</v>
      </c>
      <c r="E21" s="28" t="s">
        <v>17</v>
      </c>
      <c r="F21" s="30"/>
      <c r="G21" s="30"/>
      <c r="H21" s="30">
        <f>ROUND(D21*F21, 0)</f>
        <v>0</v>
      </c>
      <c r="I21" s="30">
        <f>ROUND(D21*G21, 0)</f>
        <v>0</v>
      </c>
    </row>
    <row r="22" spans="1:10" x14ac:dyDescent="0.25">
      <c r="F22" s="30"/>
      <c r="G22" s="30"/>
      <c r="H22" s="30"/>
      <c r="I22" s="30"/>
    </row>
    <row r="23" spans="1:10" s="35" customFormat="1" x14ac:dyDescent="0.25">
      <c r="A23" s="31"/>
      <c r="B23" s="32"/>
      <c r="C23" s="32" t="s">
        <v>12</v>
      </c>
      <c r="D23" s="33"/>
      <c r="E23" s="32"/>
      <c r="F23" s="34"/>
      <c r="G23" s="34"/>
      <c r="H23" s="34">
        <f>ROUND(SUM(H9:H22),0)</f>
        <v>0</v>
      </c>
      <c r="I23" s="34">
        <f>ROUND(SUM(I9:I22),0)</f>
        <v>0</v>
      </c>
      <c r="J23" s="87"/>
    </row>
    <row r="25" spans="1:10" x14ac:dyDescent="0.25">
      <c r="C25" s="36" t="s">
        <v>263</v>
      </c>
    </row>
    <row r="26" spans="1:10" ht="51" x14ac:dyDescent="0.25">
      <c r="A26" s="27">
        <v>1</v>
      </c>
      <c r="B26" s="28" t="s">
        <v>28</v>
      </c>
      <c r="C26" s="42" t="s">
        <v>29</v>
      </c>
      <c r="D26" s="29">
        <v>6</v>
      </c>
      <c r="E26" s="28" t="s">
        <v>17</v>
      </c>
      <c r="F26" s="30"/>
      <c r="G26" s="30"/>
      <c r="H26" s="30">
        <f>ROUND(D26*F26, 0)</f>
        <v>0</v>
      </c>
      <c r="I26" s="30">
        <f>ROUND(D26*G26, 0)</f>
        <v>0</v>
      </c>
    </row>
    <row r="27" spans="1:10" x14ac:dyDescent="0.25">
      <c r="C27" s="42"/>
      <c r="F27" s="30"/>
      <c r="G27" s="30"/>
      <c r="H27" s="30"/>
      <c r="I27" s="30"/>
    </row>
    <row r="28" spans="1:10" ht="38.25" x14ac:dyDescent="0.25">
      <c r="A28" s="27">
        <v>2</v>
      </c>
      <c r="B28" s="28" t="s">
        <v>57</v>
      </c>
      <c r="C28" s="42" t="s">
        <v>58</v>
      </c>
      <c r="D28" s="29">
        <v>1.6</v>
      </c>
      <c r="F28" s="30"/>
      <c r="G28" s="30"/>
      <c r="H28" s="30">
        <f>ROUND(D28*F28, 0)</f>
        <v>0</v>
      </c>
      <c r="I28" s="30">
        <f>ROUND(D28*G28, 0)</f>
        <v>0</v>
      </c>
    </row>
    <row r="29" spans="1:10" x14ac:dyDescent="0.25">
      <c r="F29" s="30"/>
      <c r="G29" s="30"/>
      <c r="H29" s="30"/>
      <c r="I29" s="30"/>
    </row>
    <row r="30" spans="1:10" s="35" customFormat="1" x14ac:dyDescent="0.25">
      <c r="A30" s="31"/>
      <c r="B30" s="32"/>
      <c r="C30" s="32" t="s">
        <v>12</v>
      </c>
      <c r="D30" s="33"/>
      <c r="E30" s="32"/>
      <c r="F30" s="34"/>
      <c r="G30" s="34"/>
      <c r="H30" s="34">
        <f>ROUND(SUM(H26:H29),0)</f>
        <v>0</v>
      </c>
      <c r="I30" s="34">
        <f>ROUND(SUM(I26:I29),0)</f>
        <v>0</v>
      </c>
      <c r="J30" s="87"/>
    </row>
    <row r="32" spans="1:10" x14ac:dyDescent="0.25">
      <c r="C32" s="36" t="s">
        <v>65</v>
      </c>
    </row>
    <row r="33" spans="1:10" ht="51" x14ac:dyDescent="0.25">
      <c r="A33" s="27">
        <v>1</v>
      </c>
      <c r="B33" s="28" t="s">
        <v>61</v>
      </c>
      <c r="C33" s="42" t="s">
        <v>62</v>
      </c>
      <c r="D33" s="29">
        <v>50</v>
      </c>
      <c r="E33" s="28" t="s">
        <v>31</v>
      </c>
      <c r="F33" s="30"/>
      <c r="G33" s="30"/>
      <c r="H33" s="30">
        <f>ROUND(D33*F33, 0)</f>
        <v>0</v>
      </c>
      <c r="I33" s="30">
        <f>ROUND(D33*G33, 0)</f>
        <v>0</v>
      </c>
    </row>
    <row r="34" spans="1:10" x14ac:dyDescent="0.25">
      <c r="C34" s="42"/>
      <c r="F34" s="30"/>
      <c r="G34" s="30"/>
      <c r="H34" s="30"/>
      <c r="I34" s="30"/>
    </row>
    <row r="35" spans="1:10" ht="63.75" x14ac:dyDescent="0.25">
      <c r="A35" s="27">
        <v>2</v>
      </c>
      <c r="B35" s="28" t="s">
        <v>63</v>
      </c>
      <c r="C35" s="38" t="s">
        <v>64</v>
      </c>
      <c r="D35" s="29">
        <v>40</v>
      </c>
      <c r="E35" s="28" t="s">
        <v>15</v>
      </c>
      <c r="F35" s="30"/>
      <c r="G35" s="30"/>
      <c r="H35" s="30">
        <f>ROUND(D35*F35, 0)</f>
        <v>0</v>
      </c>
      <c r="I35" s="30">
        <f>ROUND(D35*G35, 0)</f>
        <v>0</v>
      </c>
    </row>
    <row r="36" spans="1:10" x14ac:dyDescent="0.25">
      <c r="F36" s="30"/>
      <c r="G36" s="30"/>
      <c r="H36" s="30"/>
      <c r="I36" s="30"/>
    </row>
    <row r="37" spans="1:10" s="35" customFormat="1" x14ac:dyDescent="0.25">
      <c r="A37" s="31"/>
      <c r="B37" s="32"/>
      <c r="C37" s="32" t="s">
        <v>12</v>
      </c>
      <c r="D37" s="33"/>
      <c r="E37" s="32"/>
      <c r="F37" s="34"/>
      <c r="G37" s="34"/>
      <c r="H37" s="34">
        <f>ROUND(SUM(H33:H36),0)</f>
        <v>0</v>
      </c>
      <c r="I37" s="34">
        <f>ROUND(SUM(I33:I36),0)</f>
        <v>0</v>
      </c>
      <c r="J37" s="87"/>
    </row>
    <row r="39" spans="1:10" x14ac:dyDescent="0.25">
      <c r="C39" s="36" t="s">
        <v>262</v>
      </c>
    </row>
    <row r="40" spans="1:10" x14ac:dyDescent="0.25">
      <c r="F40" s="30"/>
      <c r="G40" s="30"/>
      <c r="H40" s="30"/>
      <c r="I40" s="30"/>
    </row>
    <row r="41" spans="1:10" ht="25.5" x14ac:dyDescent="0.25">
      <c r="A41" s="27">
        <v>1</v>
      </c>
      <c r="B41" s="28" t="s">
        <v>33</v>
      </c>
      <c r="C41" s="28" t="s">
        <v>249</v>
      </c>
      <c r="D41" s="29">
        <v>1</v>
      </c>
      <c r="E41" s="28" t="s">
        <v>27</v>
      </c>
      <c r="F41" s="30"/>
      <c r="G41" s="30"/>
      <c r="H41" s="30">
        <f>ROUND(D41*F41, 0)</f>
        <v>0</v>
      </c>
      <c r="I41" s="30">
        <f>ROUND(D41*G41, 0)</f>
        <v>0</v>
      </c>
    </row>
    <row r="42" spans="1:10" x14ac:dyDescent="0.25">
      <c r="F42" s="30"/>
      <c r="G42" s="30"/>
      <c r="H42" s="30"/>
      <c r="I42" s="30"/>
    </row>
    <row r="43" spans="1:10" ht="25.5" x14ac:dyDescent="0.25">
      <c r="A43" s="27">
        <v>2</v>
      </c>
      <c r="B43" s="28" t="s">
        <v>34</v>
      </c>
      <c r="C43" s="28" t="s">
        <v>248</v>
      </c>
      <c r="D43" s="29">
        <v>1</v>
      </c>
      <c r="E43" s="28" t="s">
        <v>27</v>
      </c>
      <c r="F43" s="30"/>
      <c r="G43" s="30"/>
      <c r="H43" s="30">
        <f>ROUND(D43*F43, 0)</f>
        <v>0</v>
      </c>
      <c r="I43" s="30">
        <f>ROUND(D43*G43, 0)</f>
        <v>0</v>
      </c>
    </row>
    <row r="44" spans="1:10" x14ac:dyDescent="0.25">
      <c r="F44" s="30"/>
      <c r="G44" s="30"/>
      <c r="H44" s="30"/>
      <c r="I44" s="30"/>
    </row>
    <row r="45" spans="1:10" ht="25.5" x14ac:dyDescent="0.25">
      <c r="A45" s="27">
        <v>3</v>
      </c>
      <c r="B45" s="28" t="s">
        <v>35</v>
      </c>
      <c r="C45" s="28" t="s">
        <v>247</v>
      </c>
      <c r="D45" s="82">
        <v>1</v>
      </c>
      <c r="E45" s="28" t="s">
        <v>27</v>
      </c>
      <c r="F45" s="30"/>
      <c r="G45" s="30"/>
      <c r="H45" s="30">
        <f>ROUND(D45*F45, 0)</f>
        <v>0</v>
      </c>
      <c r="I45" s="30">
        <f>ROUND(D45*G45, 0)</f>
        <v>0</v>
      </c>
    </row>
    <row r="46" spans="1:10" x14ac:dyDescent="0.25">
      <c r="F46" s="30"/>
      <c r="G46" s="30"/>
      <c r="H46" s="30"/>
      <c r="I46" s="30"/>
    </row>
    <row r="47" spans="1:10" ht="25.5" x14ac:dyDescent="0.25">
      <c r="A47" s="27">
        <v>4</v>
      </c>
      <c r="B47" s="28" t="s">
        <v>36</v>
      </c>
      <c r="C47" s="28" t="s">
        <v>246</v>
      </c>
      <c r="D47" s="29">
        <v>1</v>
      </c>
      <c r="E47" s="28" t="s">
        <v>27</v>
      </c>
      <c r="F47" s="30"/>
      <c r="G47" s="30"/>
      <c r="H47" s="30">
        <f>ROUND(D47*F47, 0)</f>
        <v>0</v>
      </c>
      <c r="I47" s="30">
        <f>ROUND(D47*G47, 0)</f>
        <v>0</v>
      </c>
    </row>
    <row r="48" spans="1:10" x14ac:dyDescent="0.25">
      <c r="F48" s="30"/>
      <c r="G48" s="30"/>
      <c r="H48" s="30"/>
      <c r="I48" s="30"/>
    </row>
    <row r="49" spans="1:10" ht="25.5" x14ac:dyDescent="0.25">
      <c r="A49" s="27">
        <v>5</v>
      </c>
      <c r="B49" s="28" t="s">
        <v>37</v>
      </c>
      <c r="C49" s="28" t="s">
        <v>244</v>
      </c>
      <c r="D49" s="29">
        <v>1</v>
      </c>
      <c r="E49" s="28" t="s">
        <v>27</v>
      </c>
      <c r="F49" s="30"/>
      <c r="G49" s="30"/>
      <c r="H49" s="30">
        <f>ROUND(D49*F49, 0)</f>
        <v>0</v>
      </c>
      <c r="I49" s="30">
        <f>ROUND(D49*G49, 0)</f>
        <v>0</v>
      </c>
    </row>
    <row r="50" spans="1:10" x14ac:dyDescent="0.25">
      <c r="F50" s="30"/>
      <c r="G50" s="30"/>
      <c r="H50" s="30"/>
      <c r="I50" s="30"/>
    </row>
    <row r="51" spans="1:10" ht="25.5" x14ac:dyDescent="0.25">
      <c r="A51" s="27">
        <v>6</v>
      </c>
      <c r="B51" s="28" t="s">
        <v>38</v>
      </c>
      <c r="C51" s="28" t="s">
        <v>245</v>
      </c>
      <c r="D51" s="29">
        <v>1</v>
      </c>
      <c r="E51" s="28" t="s">
        <v>27</v>
      </c>
      <c r="F51" s="30"/>
      <c r="G51" s="30"/>
      <c r="H51" s="30">
        <f>ROUND(D51*F51, 0)</f>
        <v>0</v>
      </c>
      <c r="I51" s="30">
        <f>ROUND(D51*G51, 0)</f>
        <v>0</v>
      </c>
    </row>
    <row r="52" spans="1:10" x14ac:dyDescent="0.25">
      <c r="F52" s="30"/>
      <c r="G52" s="30"/>
      <c r="H52" s="30"/>
      <c r="I52" s="30"/>
    </row>
    <row r="53" spans="1:10" s="35" customFormat="1" x14ac:dyDescent="0.25">
      <c r="A53" s="31"/>
      <c r="B53" s="32"/>
      <c r="C53" s="32" t="s">
        <v>12</v>
      </c>
      <c r="D53" s="33"/>
      <c r="E53" s="32"/>
      <c r="F53" s="34"/>
      <c r="G53" s="34"/>
      <c r="H53" s="34">
        <f>ROUND(SUM(H40:H52),0)</f>
        <v>0</v>
      </c>
      <c r="I53" s="34">
        <f>ROUND(SUM(I40:I52),0)</f>
        <v>0</v>
      </c>
      <c r="J53" s="87"/>
    </row>
    <row r="56" spans="1:10" x14ac:dyDescent="0.25">
      <c r="C56" s="36" t="s">
        <v>256</v>
      </c>
      <c r="H56" s="30">
        <f>SUM(H53,H37,H30,H23,H6)</f>
        <v>0</v>
      </c>
      <c r="I56" s="30">
        <f>SUM(I53,I37,I30,I23,I6)</f>
        <v>0</v>
      </c>
    </row>
    <row r="57" spans="1:10" ht="14.45" customHeight="1" x14ac:dyDescent="0.25">
      <c r="C57" s="36" t="s">
        <v>285</v>
      </c>
      <c r="H57" s="85">
        <f>SUM(H56:I56)</f>
        <v>0</v>
      </c>
      <c r="I57" s="85"/>
    </row>
  </sheetData>
  <pageMargins left="0.2361111111111111" right="0.2361111111111111" top="0.69444444444444442" bottom="0.69444444444444442" header="0.41666666666666669" footer="0.41666666666666669"/>
  <pageSetup paperSize="9" scale="95" orientation="portrait" useFirstPageNumber="1" horizontalDpi="4294967293" verticalDpi="300" r:id="rId1"/>
  <headerFooter>
    <oddHeader>&amp;L&amp;"Times New Roman CE,Félkövér"&amp;10Felnőtt játszótér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topLeftCell="A40" workbookViewId="0">
      <selection activeCell="L55" sqref="L55"/>
    </sheetView>
  </sheetViews>
  <sheetFormatPr defaultColWidth="9.140625" defaultRowHeight="12.75" x14ac:dyDescent="0.25"/>
  <cols>
    <col min="1" max="1" width="4.28515625" style="27" customWidth="1"/>
    <col min="2" max="2" width="9.28515625" style="28" customWidth="1"/>
    <col min="3" max="3" width="36.7109375" style="28" customWidth="1"/>
    <col min="4" max="4" width="6.7109375" style="29" customWidth="1"/>
    <col min="5" max="5" width="6.7109375" style="28" customWidth="1"/>
    <col min="6" max="6" width="8.85546875" style="29" bestFit="1" customWidth="1"/>
    <col min="7" max="7" width="8.28515625" style="29" customWidth="1"/>
    <col min="8" max="9" width="10.28515625" style="29" customWidth="1"/>
    <col min="10" max="16384" width="9.140625" style="28"/>
  </cols>
  <sheetData>
    <row r="1" spans="1:9" s="36" customFormat="1" ht="25.5" x14ac:dyDescent="0.25">
      <c r="A1" s="31" t="s">
        <v>0</v>
      </c>
      <c r="B1" s="32" t="s">
        <v>1</v>
      </c>
      <c r="C1" s="32" t="s">
        <v>2</v>
      </c>
      <c r="D1" s="33" t="s">
        <v>3</v>
      </c>
      <c r="E1" s="32" t="s">
        <v>4</v>
      </c>
      <c r="F1" s="33" t="s">
        <v>5</v>
      </c>
      <c r="G1" s="33" t="s">
        <v>6</v>
      </c>
      <c r="H1" s="33" t="s">
        <v>7</v>
      </c>
      <c r="I1" s="33" t="s">
        <v>8</v>
      </c>
    </row>
    <row r="2" spans="1:9" s="36" customFormat="1" x14ac:dyDescent="0.25">
      <c r="A2" s="80"/>
      <c r="B2" s="35"/>
      <c r="C2" s="35"/>
      <c r="D2" s="81"/>
      <c r="E2" s="35"/>
      <c r="F2" s="81"/>
      <c r="G2" s="81"/>
      <c r="H2" s="81"/>
      <c r="I2" s="81"/>
    </row>
    <row r="3" spans="1:9" s="36" customFormat="1" x14ac:dyDescent="0.25">
      <c r="A3" s="80"/>
      <c r="B3" s="35"/>
      <c r="C3" s="35" t="s">
        <v>13</v>
      </c>
      <c r="D3" s="81"/>
      <c r="E3" s="35"/>
      <c r="F3" s="81"/>
      <c r="G3" s="81"/>
      <c r="H3" s="81"/>
      <c r="I3" s="81"/>
    </row>
    <row r="4" spans="1:9" ht="25.5" x14ac:dyDescent="0.25">
      <c r="A4" s="27">
        <v>1</v>
      </c>
      <c r="B4" s="28" t="s">
        <v>9</v>
      </c>
      <c r="C4" s="42" t="s">
        <v>11</v>
      </c>
      <c r="D4" s="29">
        <v>1</v>
      </c>
      <c r="E4" s="28" t="s">
        <v>10</v>
      </c>
      <c r="F4" s="30"/>
      <c r="G4" s="30"/>
      <c r="H4" s="30">
        <f>ROUND(D4*F4, 0)</f>
        <v>0</v>
      </c>
      <c r="I4" s="30">
        <f>ROUND(D4*G4, 0)</f>
        <v>0</v>
      </c>
    </row>
    <row r="5" spans="1:9" x14ac:dyDescent="0.25">
      <c r="F5" s="30"/>
      <c r="G5" s="30"/>
      <c r="H5" s="30"/>
      <c r="I5" s="30"/>
    </row>
    <row r="6" spans="1:9" s="35" customFormat="1" x14ac:dyDescent="0.25">
      <c r="A6" s="31"/>
      <c r="B6" s="32"/>
      <c r="C6" s="32" t="s">
        <v>12</v>
      </c>
      <c r="D6" s="33"/>
      <c r="E6" s="32"/>
      <c r="F6" s="34"/>
      <c r="G6" s="34"/>
      <c r="H6" s="34">
        <f>ROUND(SUM(H4:H5),0)</f>
        <v>0</v>
      </c>
      <c r="I6" s="34">
        <f>ROUND(SUM(I4:I5),0)</f>
        <v>0</v>
      </c>
    </row>
    <row r="8" spans="1:9" x14ac:dyDescent="0.25">
      <c r="C8" s="36" t="s">
        <v>213</v>
      </c>
    </row>
    <row r="9" spans="1:9" ht="38.25" x14ac:dyDescent="0.25">
      <c r="A9" s="27">
        <v>1</v>
      </c>
      <c r="B9" s="28" t="s">
        <v>14</v>
      </c>
      <c r="C9" s="42" t="s">
        <v>160</v>
      </c>
      <c r="D9" s="29">
        <v>105</v>
      </c>
      <c r="E9" s="28" t="s">
        <v>15</v>
      </c>
      <c r="F9" s="30"/>
      <c r="G9" s="30"/>
      <c r="H9" s="30">
        <f>ROUND(D9*F9, 0)</f>
        <v>0</v>
      </c>
      <c r="I9" s="30">
        <f>ROUND(D9*G9, 0)</f>
        <v>0</v>
      </c>
    </row>
    <row r="10" spans="1:9" x14ac:dyDescent="0.25">
      <c r="F10" s="30"/>
      <c r="G10" s="30"/>
      <c r="H10" s="30"/>
      <c r="I10" s="30"/>
    </row>
    <row r="11" spans="1:9" ht="51" x14ac:dyDescent="0.25">
      <c r="A11" s="27">
        <v>2</v>
      </c>
      <c r="B11" s="28" t="s">
        <v>16</v>
      </c>
      <c r="C11" s="42" t="s">
        <v>18</v>
      </c>
      <c r="D11" s="29">
        <v>72.8</v>
      </c>
      <c r="E11" s="28" t="s">
        <v>17</v>
      </c>
      <c r="F11" s="30"/>
      <c r="G11" s="30"/>
      <c r="H11" s="30">
        <f>ROUND(D11*F11, 0)</f>
        <v>0</v>
      </c>
      <c r="I11" s="30">
        <f>ROUND(D11*G11, 0)</f>
        <v>0</v>
      </c>
    </row>
    <row r="12" spans="1:9" x14ac:dyDescent="0.25">
      <c r="F12" s="30"/>
      <c r="G12" s="30"/>
      <c r="H12" s="30"/>
      <c r="I12" s="30"/>
    </row>
    <row r="13" spans="1:9" ht="38.25" x14ac:dyDescent="0.25">
      <c r="A13" s="27">
        <v>3</v>
      </c>
      <c r="B13" s="28" t="s">
        <v>19</v>
      </c>
      <c r="C13" s="42" t="s">
        <v>20</v>
      </c>
      <c r="D13" s="29">
        <v>291</v>
      </c>
      <c r="E13" s="28" t="s">
        <v>15</v>
      </c>
      <c r="F13" s="30"/>
      <c r="G13" s="30"/>
      <c r="H13" s="30">
        <f>ROUND(D13*F13, 0)</f>
        <v>0</v>
      </c>
      <c r="I13" s="30">
        <f>ROUND(D13*G13, 0)</f>
        <v>0</v>
      </c>
    </row>
    <row r="14" spans="1:9" x14ac:dyDescent="0.25">
      <c r="F14" s="30"/>
      <c r="G14" s="30"/>
      <c r="H14" s="30"/>
      <c r="I14" s="30"/>
    </row>
    <row r="15" spans="1:9" ht="38.25" x14ac:dyDescent="0.25">
      <c r="A15" s="27">
        <v>4</v>
      </c>
      <c r="B15" s="28" t="s">
        <v>45</v>
      </c>
      <c r="C15" s="42" t="s">
        <v>46</v>
      </c>
      <c r="D15" s="29">
        <v>105</v>
      </c>
      <c r="E15" s="28" t="s">
        <v>15</v>
      </c>
      <c r="F15" s="30"/>
      <c r="G15" s="30"/>
      <c r="H15" s="30">
        <f>ROUND(D15*F15, 0)</f>
        <v>0</v>
      </c>
      <c r="I15" s="30">
        <f>ROUND(D15*G15, 0)</f>
        <v>0</v>
      </c>
    </row>
    <row r="16" spans="1:9" x14ac:dyDescent="0.25">
      <c r="F16" s="30"/>
      <c r="G16" s="30"/>
      <c r="H16" s="30"/>
      <c r="I16" s="30"/>
    </row>
    <row r="17" spans="1:9" ht="25.5" x14ac:dyDescent="0.25">
      <c r="A17" s="27">
        <v>5</v>
      </c>
      <c r="B17" s="28" t="s">
        <v>22</v>
      </c>
      <c r="C17" s="42" t="s">
        <v>23</v>
      </c>
      <c r="D17" s="29">
        <v>291</v>
      </c>
      <c r="E17" s="28" t="s">
        <v>15</v>
      </c>
      <c r="F17" s="30"/>
      <c r="G17" s="30"/>
      <c r="H17" s="30">
        <f>ROUND(D17*F17, 0)</f>
        <v>0</v>
      </c>
      <c r="I17" s="30">
        <f>ROUND(D17*G17, 0)</f>
        <v>0</v>
      </c>
    </row>
    <row r="18" spans="1:9" x14ac:dyDescent="0.25">
      <c r="F18" s="30"/>
      <c r="G18" s="30"/>
      <c r="H18" s="30"/>
      <c r="I18" s="30"/>
    </row>
    <row r="19" spans="1:9" ht="25.5" x14ac:dyDescent="0.25">
      <c r="A19" s="27">
        <v>6</v>
      </c>
      <c r="B19" s="28" t="s">
        <v>24</v>
      </c>
      <c r="C19" s="42" t="s">
        <v>47</v>
      </c>
      <c r="D19" s="29">
        <v>105</v>
      </c>
      <c r="E19" s="28" t="s">
        <v>15</v>
      </c>
      <c r="F19" s="30"/>
      <c r="G19" s="30"/>
      <c r="H19" s="30">
        <f t="shared" ref="H19" si="0">ROUND(D19*F19, 0)</f>
        <v>0</v>
      </c>
      <c r="I19" s="30">
        <f>ROUND(D19*G19, 0)</f>
        <v>0</v>
      </c>
    </row>
    <row r="20" spans="1:9" x14ac:dyDescent="0.25">
      <c r="F20" s="30"/>
      <c r="G20" s="30"/>
      <c r="H20" s="30"/>
      <c r="I20" s="30"/>
    </row>
    <row r="21" spans="1:9" ht="25.5" x14ac:dyDescent="0.25">
      <c r="A21" s="27">
        <v>7</v>
      </c>
      <c r="B21" s="28" t="s">
        <v>25</v>
      </c>
      <c r="C21" s="42" t="s">
        <v>26</v>
      </c>
      <c r="D21" s="29">
        <v>50</v>
      </c>
      <c r="E21" s="28" t="s">
        <v>17</v>
      </c>
      <c r="F21" s="30"/>
      <c r="G21" s="30"/>
      <c r="H21" s="30">
        <f>ROUND(D21*F21, 0)</f>
        <v>0</v>
      </c>
      <c r="I21" s="30">
        <f>ROUND(D21*G21, 0)</f>
        <v>0</v>
      </c>
    </row>
    <row r="22" spans="1:9" x14ac:dyDescent="0.25">
      <c r="F22" s="30"/>
      <c r="G22" s="30"/>
      <c r="H22" s="30"/>
      <c r="I22" s="30"/>
    </row>
    <row r="23" spans="1:9" ht="25.5" x14ac:dyDescent="0.25">
      <c r="A23" s="27">
        <v>8</v>
      </c>
      <c r="B23" s="28" t="s">
        <v>48</v>
      </c>
      <c r="C23" s="42" t="s">
        <v>212</v>
      </c>
      <c r="D23" s="29">
        <v>30</v>
      </c>
      <c r="E23" s="28" t="s">
        <v>17</v>
      </c>
      <c r="F23" s="30"/>
      <c r="G23" s="30"/>
      <c r="H23" s="30">
        <f>ROUND(D23*F23, 0)</f>
        <v>0</v>
      </c>
      <c r="I23" s="30">
        <f>ROUND(D23*G23, 0)</f>
        <v>0</v>
      </c>
    </row>
    <row r="24" spans="1:9" x14ac:dyDescent="0.25">
      <c r="F24" s="30"/>
      <c r="G24" s="30"/>
      <c r="H24" s="30"/>
      <c r="I24" s="30"/>
    </row>
    <row r="25" spans="1:9" s="35" customFormat="1" x14ac:dyDescent="0.25">
      <c r="A25" s="31"/>
      <c r="B25" s="32"/>
      <c r="C25" s="32" t="s">
        <v>12</v>
      </c>
      <c r="D25" s="33"/>
      <c r="E25" s="32"/>
      <c r="F25" s="34"/>
      <c r="G25" s="34"/>
      <c r="H25" s="34">
        <f>ROUND(SUM(H9:H24),0)</f>
        <v>0</v>
      </c>
      <c r="I25" s="34">
        <f>ROUND(SUM(I9:I24),0)</f>
        <v>0</v>
      </c>
    </row>
    <row r="27" spans="1:9" x14ac:dyDescent="0.25">
      <c r="C27" s="36" t="s">
        <v>261</v>
      </c>
    </row>
    <row r="28" spans="1:9" ht="51" x14ac:dyDescent="0.25">
      <c r="A28" s="27">
        <v>1</v>
      </c>
      <c r="B28" s="28" t="s">
        <v>28</v>
      </c>
      <c r="C28" s="42" t="s">
        <v>29</v>
      </c>
      <c r="D28" s="29">
        <v>16.899999999999999</v>
      </c>
      <c r="E28" s="28" t="s">
        <v>17</v>
      </c>
      <c r="F28" s="30"/>
      <c r="G28" s="30"/>
      <c r="H28" s="30">
        <f>ROUND(D28*F28, 0)</f>
        <v>0</v>
      </c>
      <c r="I28" s="30">
        <f>ROUND(D28*G28, 0)</f>
        <v>0</v>
      </c>
    </row>
    <row r="29" spans="1:9" x14ac:dyDescent="0.25">
      <c r="F29" s="30"/>
      <c r="G29" s="30"/>
      <c r="H29" s="30"/>
      <c r="I29" s="30"/>
    </row>
    <row r="30" spans="1:9" ht="51" x14ac:dyDescent="0.25">
      <c r="A30" s="27">
        <v>2</v>
      </c>
      <c r="B30" s="28" t="s">
        <v>57</v>
      </c>
      <c r="C30" s="42" t="s">
        <v>258</v>
      </c>
      <c r="D30" s="29">
        <v>4.5</v>
      </c>
      <c r="E30" s="28" t="s">
        <v>17</v>
      </c>
      <c r="F30" s="30"/>
      <c r="G30" s="30"/>
      <c r="H30" s="30">
        <f>ROUND(D30*F30, 0)</f>
        <v>0</v>
      </c>
      <c r="I30" s="30">
        <f>ROUND(D30*G30, 0)</f>
        <v>0</v>
      </c>
    </row>
    <row r="31" spans="1:9" x14ac:dyDescent="0.25">
      <c r="C31" s="42"/>
      <c r="F31" s="30"/>
      <c r="G31" s="30"/>
      <c r="H31" s="30"/>
      <c r="I31" s="30"/>
    </row>
    <row r="32" spans="1:9" s="35" customFormat="1" x14ac:dyDescent="0.25">
      <c r="A32" s="31"/>
      <c r="B32" s="32"/>
      <c r="C32" s="32" t="s">
        <v>12</v>
      </c>
      <c r="D32" s="33"/>
      <c r="E32" s="32"/>
      <c r="F32" s="34"/>
      <c r="G32" s="34"/>
      <c r="H32" s="34">
        <f>ROUND(SUM(H28:H30),0)</f>
        <v>0</v>
      </c>
      <c r="I32" s="34">
        <f>ROUND(SUM(I28:I30),0)</f>
        <v>0</v>
      </c>
    </row>
    <row r="34" spans="1:9" x14ac:dyDescent="0.25">
      <c r="C34" s="36" t="s">
        <v>65</v>
      </c>
    </row>
    <row r="35" spans="1:9" ht="51" x14ac:dyDescent="0.25">
      <c r="A35" s="27">
        <v>1</v>
      </c>
      <c r="B35" s="28" t="s">
        <v>30</v>
      </c>
      <c r="C35" s="42" t="s">
        <v>32</v>
      </c>
      <c r="D35" s="29">
        <v>210</v>
      </c>
      <c r="E35" s="28" t="s">
        <v>31</v>
      </c>
      <c r="F35" s="30"/>
      <c r="G35" s="30"/>
      <c r="H35" s="30">
        <f>ROUND(D35*F35, 0)</f>
        <v>0</v>
      </c>
      <c r="I35" s="30">
        <f>ROUND(D35*G35, 0)</f>
        <v>0</v>
      </c>
    </row>
    <row r="36" spans="1:9" x14ac:dyDescent="0.25">
      <c r="F36" s="30"/>
      <c r="G36" s="30"/>
      <c r="H36" s="30"/>
      <c r="I36" s="30"/>
    </row>
    <row r="37" spans="1:9" s="35" customFormat="1" x14ac:dyDescent="0.25">
      <c r="A37" s="31"/>
      <c r="B37" s="32"/>
      <c r="C37" s="32" t="s">
        <v>12</v>
      </c>
      <c r="D37" s="33"/>
      <c r="E37" s="32"/>
      <c r="F37" s="34"/>
      <c r="G37" s="34"/>
      <c r="H37" s="34">
        <f>ROUND(SUM(H35:H36),0)</f>
        <v>0</v>
      </c>
      <c r="I37" s="34">
        <f>ROUND(SUM(I35:I36),0)</f>
        <v>0</v>
      </c>
    </row>
    <row r="39" spans="1:9" x14ac:dyDescent="0.25">
      <c r="C39" s="36" t="s">
        <v>67</v>
      </c>
    </row>
    <row r="40" spans="1:9" ht="38.25" x14ac:dyDescent="0.25">
      <c r="A40" s="27">
        <v>1</v>
      </c>
      <c r="B40" s="28" t="s">
        <v>173</v>
      </c>
      <c r="C40" s="42" t="s">
        <v>214</v>
      </c>
      <c r="D40" s="29">
        <v>3</v>
      </c>
      <c r="E40" s="28" t="s">
        <v>27</v>
      </c>
      <c r="F40" s="30"/>
      <c r="G40" s="30"/>
      <c r="H40" s="30">
        <f>ROUND(D40*F40, 0)</f>
        <v>0</v>
      </c>
      <c r="I40" s="30">
        <f>ROUND(D40*G40, 0)</f>
        <v>0</v>
      </c>
    </row>
    <row r="41" spans="1:9" x14ac:dyDescent="0.25">
      <c r="F41" s="30"/>
      <c r="G41" s="30"/>
      <c r="H41" s="30"/>
      <c r="I41" s="30"/>
    </row>
    <row r="42" spans="1:9" ht="38.25" x14ac:dyDescent="0.25">
      <c r="A42" s="27">
        <v>2</v>
      </c>
      <c r="B42" s="28" t="s">
        <v>175</v>
      </c>
      <c r="C42" s="42" t="s">
        <v>215</v>
      </c>
      <c r="D42" s="29">
        <v>1</v>
      </c>
      <c r="E42" s="28" t="s">
        <v>27</v>
      </c>
      <c r="F42" s="30"/>
      <c r="G42" s="30"/>
      <c r="H42" s="30">
        <f>ROUND(D42*F42, 0)</f>
        <v>0</v>
      </c>
      <c r="I42" s="30">
        <f>ROUND(D42*G42, 0)</f>
        <v>0</v>
      </c>
    </row>
    <row r="43" spans="1:9" x14ac:dyDescent="0.25">
      <c r="F43" s="30"/>
      <c r="G43" s="30"/>
      <c r="H43" s="30"/>
      <c r="I43" s="30"/>
    </row>
    <row r="44" spans="1:9" ht="25.5" x14ac:dyDescent="0.25">
      <c r="A44" s="27">
        <v>3</v>
      </c>
      <c r="B44" s="28" t="s">
        <v>106</v>
      </c>
      <c r="C44" s="28" t="s">
        <v>235</v>
      </c>
      <c r="D44" s="29">
        <v>4</v>
      </c>
      <c r="E44" s="28" t="s">
        <v>27</v>
      </c>
      <c r="F44" s="30"/>
      <c r="G44" s="30"/>
      <c r="H44" s="30">
        <f>ROUND(D44*F44, 0)</f>
        <v>0</v>
      </c>
      <c r="I44" s="30">
        <f>ROUND(D44*G44, 0)</f>
        <v>0</v>
      </c>
    </row>
    <row r="45" spans="1:9" x14ac:dyDescent="0.25">
      <c r="F45" s="30"/>
      <c r="G45" s="30"/>
      <c r="H45" s="30"/>
      <c r="I45" s="30"/>
    </row>
    <row r="46" spans="1:9" ht="25.5" x14ac:dyDescent="0.25">
      <c r="A46" s="27">
        <v>4</v>
      </c>
      <c r="B46" s="28" t="s">
        <v>107</v>
      </c>
      <c r="C46" s="28" t="s">
        <v>236</v>
      </c>
      <c r="D46" s="29">
        <v>2</v>
      </c>
      <c r="E46" s="28" t="s">
        <v>27</v>
      </c>
      <c r="F46" s="30"/>
      <c r="G46" s="30"/>
      <c r="H46" s="30">
        <f>ROUND(D46*F46, 0)</f>
        <v>0</v>
      </c>
      <c r="I46" s="30">
        <f>ROUND(D46*G46, 0)</f>
        <v>0</v>
      </c>
    </row>
    <row r="47" spans="1:9" x14ac:dyDescent="0.25">
      <c r="F47" s="30"/>
      <c r="G47" s="30"/>
      <c r="H47" s="30"/>
      <c r="I47" s="30"/>
    </row>
    <row r="48" spans="1:9" s="35" customFormat="1" x14ac:dyDescent="0.25">
      <c r="A48" s="31"/>
      <c r="B48" s="32"/>
      <c r="C48" s="32" t="s">
        <v>12</v>
      </c>
      <c r="D48" s="33"/>
      <c r="E48" s="32"/>
      <c r="F48" s="34"/>
      <c r="G48" s="34"/>
      <c r="H48" s="34">
        <f>ROUND(SUM(H40:H47),0)</f>
        <v>0</v>
      </c>
      <c r="I48" s="34">
        <f>ROUND(SUM(I40:I47),0)</f>
        <v>0</v>
      </c>
    </row>
    <row r="50" spans="1:9" x14ac:dyDescent="0.25">
      <c r="C50" s="36" t="s">
        <v>262</v>
      </c>
    </row>
    <row r="51" spans="1:9" ht="25.5" x14ac:dyDescent="0.25">
      <c r="A51" s="27">
        <v>1</v>
      </c>
      <c r="B51" s="28" t="s">
        <v>216</v>
      </c>
      <c r="C51" s="42" t="s">
        <v>217</v>
      </c>
      <c r="D51" s="29">
        <v>1</v>
      </c>
      <c r="E51" s="28" t="s">
        <v>27</v>
      </c>
      <c r="F51" s="30"/>
      <c r="G51" s="30"/>
      <c r="H51" s="30">
        <f>ROUND(D51*F51, 0)</f>
        <v>0</v>
      </c>
      <c r="I51" s="30">
        <f>ROUND(D51*G51, 0)</f>
        <v>0</v>
      </c>
    </row>
    <row r="52" spans="1:9" x14ac:dyDescent="0.25">
      <c r="F52" s="30"/>
      <c r="G52" s="30"/>
      <c r="H52" s="30"/>
      <c r="I52" s="30"/>
    </row>
    <row r="53" spans="1:9" ht="25.5" x14ac:dyDescent="0.25">
      <c r="A53" s="27">
        <v>2</v>
      </c>
      <c r="B53" s="28" t="s">
        <v>218</v>
      </c>
      <c r="C53" s="42" t="s">
        <v>219</v>
      </c>
      <c r="D53" s="29">
        <v>2</v>
      </c>
      <c r="E53" s="28" t="s">
        <v>27</v>
      </c>
      <c r="F53" s="30"/>
      <c r="G53" s="30"/>
      <c r="H53" s="30">
        <f>ROUND(D53*F53, 0)</f>
        <v>0</v>
      </c>
      <c r="I53" s="30">
        <f>ROUND(D53*G53, 0)</f>
        <v>0</v>
      </c>
    </row>
    <row r="54" spans="1:9" x14ac:dyDescent="0.25">
      <c r="F54" s="30"/>
      <c r="G54" s="30"/>
      <c r="H54" s="30"/>
      <c r="I54" s="30"/>
    </row>
    <row r="55" spans="1:9" ht="25.5" x14ac:dyDescent="0.25">
      <c r="A55" s="27">
        <v>3</v>
      </c>
      <c r="B55" s="28" t="s">
        <v>220</v>
      </c>
      <c r="C55" s="42" t="s">
        <v>221</v>
      </c>
      <c r="D55" s="29">
        <v>2</v>
      </c>
      <c r="E55" s="28" t="s">
        <v>27</v>
      </c>
      <c r="F55" s="30"/>
      <c r="G55" s="30"/>
      <c r="H55" s="30">
        <f>ROUND(D55*F55, 0)</f>
        <v>0</v>
      </c>
      <c r="I55" s="30">
        <f>ROUND(D55*G55, 0)</f>
        <v>0</v>
      </c>
    </row>
    <row r="56" spans="1:9" x14ac:dyDescent="0.25">
      <c r="F56" s="30"/>
      <c r="G56" s="30"/>
      <c r="H56" s="30"/>
      <c r="I56" s="30"/>
    </row>
    <row r="57" spans="1:9" ht="25.5" x14ac:dyDescent="0.25">
      <c r="A57" s="27">
        <v>4</v>
      </c>
      <c r="B57" s="28" t="s">
        <v>222</v>
      </c>
      <c r="C57" s="42" t="s">
        <v>223</v>
      </c>
      <c r="D57" s="29">
        <v>1</v>
      </c>
      <c r="E57" s="28" t="s">
        <v>27</v>
      </c>
      <c r="F57" s="30"/>
      <c r="G57" s="30"/>
      <c r="H57" s="30">
        <f>ROUND(D57*F57, 0)</f>
        <v>0</v>
      </c>
      <c r="I57" s="30">
        <f>ROUND(D57*G57, 0)</f>
        <v>0</v>
      </c>
    </row>
    <row r="58" spans="1:9" x14ac:dyDescent="0.25">
      <c r="F58" s="30"/>
      <c r="G58" s="30"/>
      <c r="H58" s="30"/>
      <c r="I58" s="30"/>
    </row>
    <row r="59" spans="1:9" ht="25.5" x14ac:dyDescent="0.25">
      <c r="A59" s="27">
        <v>5</v>
      </c>
      <c r="B59" s="28" t="s">
        <v>224</v>
      </c>
      <c r="C59" s="42" t="s">
        <v>225</v>
      </c>
      <c r="D59" s="29">
        <v>1</v>
      </c>
      <c r="E59" s="28" t="s">
        <v>27</v>
      </c>
      <c r="F59" s="30"/>
      <c r="G59" s="30"/>
      <c r="H59" s="30">
        <f>ROUND(D59*F59, 0)</f>
        <v>0</v>
      </c>
      <c r="I59" s="30">
        <f>ROUND(D59*G59, 0)</f>
        <v>0</v>
      </c>
    </row>
    <row r="61" spans="1:9" ht="25.5" x14ac:dyDescent="0.25">
      <c r="A61" s="27">
        <v>6</v>
      </c>
      <c r="B61" s="28" t="s">
        <v>59</v>
      </c>
      <c r="C61" s="42" t="s">
        <v>253</v>
      </c>
      <c r="D61" s="29">
        <v>54</v>
      </c>
      <c r="E61" s="28" t="s">
        <v>17</v>
      </c>
      <c r="F61" s="30"/>
      <c r="G61" s="30"/>
      <c r="H61" s="30">
        <f>ROUND(D61*F61, 0)</f>
        <v>0</v>
      </c>
      <c r="I61" s="30">
        <f>ROUND(D61*G61, 0)</f>
        <v>0</v>
      </c>
    </row>
    <row r="62" spans="1:9" x14ac:dyDescent="0.25">
      <c r="F62" s="30"/>
      <c r="G62" s="30"/>
      <c r="H62" s="30"/>
      <c r="I62" s="30"/>
    </row>
    <row r="63" spans="1:9" ht="25.5" x14ac:dyDescent="0.25">
      <c r="A63" s="27">
        <v>7</v>
      </c>
      <c r="B63" s="28" t="s">
        <v>33</v>
      </c>
      <c r="C63" s="28" t="s">
        <v>237</v>
      </c>
      <c r="D63" s="29">
        <v>1</v>
      </c>
      <c r="E63" s="28" t="s">
        <v>27</v>
      </c>
      <c r="F63" s="30"/>
      <c r="G63" s="30"/>
      <c r="H63" s="30">
        <f>ROUND(D63*F63, 0)</f>
        <v>0</v>
      </c>
      <c r="I63" s="30">
        <f>ROUND(D63*G63, 0)</f>
        <v>0</v>
      </c>
    </row>
    <row r="64" spans="1:9" x14ac:dyDescent="0.25">
      <c r="F64" s="30"/>
      <c r="G64" s="30"/>
      <c r="H64" s="30"/>
      <c r="I64" s="30"/>
    </row>
    <row r="65" spans="1:9" ht="25.5" x14ac:dyDescent="0.25">
      <c r="A65" s="27">
        <v>8</v>
      </c>
      <c r="B65" s="28" t="s">
        <v>34</v>
      </c>
      <c r="C65" s="28" t="s">
        <v>238</v>
      </c>
      <c r="D65" s="29">
        <v>1</v>
      </c>
      <c r="E65" s="28" t="s">
        <v>27</v>
      </c>
      <c r="F65" s="30"/>
      <c r="G65" s="30"/>
      <c r="H65" s="30">
        <f>ROUND(D65*F65, 0)</f>
        <v>0</v>
      </c>
      <c r="I65" s="30">
        <f>ROUND(D65*G65, 0)</f>
        <v>0</v>
      </c>
    </row>
    <row r="66" spans="1:9" x14ac:dyDescent="0.25">
      <c r="F66" s="30"/>
      <c r="G66" s="30"/>
      <c r="H66" s="30"/>
      <c r="I66" s="30"/>
    </row>
    <row r="67" spans="1:9" ht="25.5" x14ac:dyDescent="0.25">
      <c r="A67" s="27">
        <v>9</v>
      </c>
      <c r="B67" s="28" t="s">
        <v>35</v>
      </c>
      <c r="C67" s="28" t="s">
        <v>239</v>
      </c>
      <c r="D67" s="29">
        <v>1</v>
      </c>
      <c r="E67" s="28" t="s">
        <v>27</v>
      </c>
      <c r="F67" s="30"/>
      <c r="G67" s="30"/>
      <c r="H67" s="30">
        <f>ROUND(D67*F67, 0)</f>
        <v>0</v>
      </c>
      <c r="I67" s="30">
        <f>ROUND(D67*G67, 0)</f>
        <v>0</v>
      </c>
    </row>
    <row r="68" spans="1:9" x14ac:dyDescent="0.25">
      <c r="F68" s="30"/>
      <c r="G68" s="30"/>
      <c r="H68" s="30"/>
      <c r="I68" s="30"/>
    </row>
    <row r="69" spans="1:9" ht="25.5" x14ac:dyDescent="0.25">
      <c r="A69" s="27">
        <v>10</v>
      </c>
      <c r="B69" s="28" t="s">
        <v>36</v>
      </c>
      <c r="C69" s="28" t="s">
        <v>240</v>
      </c>
      <c r="D69" s="29">
        <v>1</v>
      </c>
      <c r="E69" s="28" t="s">
        <v>27</v>
      </c>
      <c r="F69" s="30"/>
      <c r="G69" s="30"/>
      <c r="H69" s="30">
        <f>ROUND(D69*F69, 0)</f>
        <v>0</v>
      </c>
      <c r="I69" s="30">
        <f>ROUND(D69*G69, 0)</f>
        <v>0</v>
      </c>
    </row>
    <row r="70" spans="1:9" x14ac:dyDescent="0.25">
      <c r="F70" s="30"/>
      <c r="G70" s="30"/>
      <c r="H70" s="30"/>
      <c r="I70" s="30"/>
    </row>
    <row r="71" spans="1:9" ht="25.5" x14ac:dyDescent="0.25">
      <c r="A71" s="27">
        <v>11</v>
      </c>
      <c r="B71" s="28" t="s">
        <v>37</v>
      </c>
      <c r="C71" s="28" t="s">
        <v>241</v>
      </c>
      <c r="D71" s="29">
        <v>1</v>
      </c>
      <c r="E71" s="28" t="s">
        <v>27</v>
      </c>
      <c r="F71" s="30"/>
      <c r="G71" s="30"/>
      <c r="H71" s="30">
        <f>ROUND(D71*F71, 0)</f>
        <v>0</v>
      </c>
      <c r="I71" s="30">
        <f>ROUND(D71*G71, 0)</f>
        <v>0</v>
      </c>
    </row>
    <row r="72" spans="1:9" x14ac:dyDescent="0.25">
      <c r="F72" s="30"/>
      <c r="G72" s="30"/>
      <c r="H72" s="30"/>
      <c r="I72" s="30"/>
    </row>
    <row r="73" spans="1:9" ht="25.5" x14ac:dyDescent="0.25">
      <c r="A73" s="27">
        <v>12</v>
      </c>
      <c r="B73" s="28" t="s">
        <v>38</v>
      </c>
      <c r="C73" s="28" t="s">
        <v>242</v>
      </c>
      <c r="D73" s="29">
        <v>2</v>
      </c>
      <c r="E73" s="28" t="s">
        <v>27</v>
      </c>
      <c r="F73" s="30"/>
      <c r="G73" s="30"/>
      <c r="H73" s="30">
        <f>ROUND(D73*F73, 0)</f>
        <v>0</v>
      </c>
      <c r="I73" s="30">
        <f>ROUND(D73*G73, 0)</f>
        <v>0</v>
      </c>
    </row>
    <row r="74" spans="1:9" x14ac:dyDescent="0.25">
      <c r="F74" s="30"/>
      <c r="G74" s="30"/>
      <c r="H74" s="30"/>
      <c r="I74" s="30"/>
    </row>
    <row r="75" spans="1:9" ht="38.25" x14ac:dyDescent="0.25">
      <c r="A75" s="27">
        <v>13</v>
      </c>
      <c r="B75" s="28" t="s">
        <v>39</v>
      </c>
      <c r="C75" s="42" t="s">
        <v>243</v>
      </c>
      <c r="D75" s="29">
        <v>1</v>
      </c>
      <c r="E75" s="28" t="s">
        <v>27</v>
      </c>
      <c r="F75" s="30"/>
      <c r="G75" s="30"/>
      <c r="H75" s="30">
        <f>ROUND(D75*F75, 0)</f>
        <v>0</v>
      </c>
      <c r="I75" s="30">
        <f>ROUND(D75*G75, 0)</f>
        <v>0</v>
      </c>
    </row>
    <row r="76" spans="1:9" x14ac:dyDescent="0.25">
      <c r="F76" s="30"/>
      <c r="G76" s="30"/>
      <c r="H76" s="30"/>
      <c r="I76" s="30"/>
    </row>
    <row r="77" spans="1:9" s="35" customFormat="1" x14ac:dyDescent="0.25">
      <c r="A77" s="31"/>
      <c r="B77" s="32"/>
      <c r="C77" s="32" t="s">
        <v>12</v>
      </c>
      <c r="D77" s="33"/>
      <c r="E77" s="32"/>
      <c r="F77" s="34"/>
      <c r="G77" s="34"/>
      <c r="H77" s="34">
        <f>ROUND(SUM(H51:H76),0)</f>
        <v>0</v>
      </c>
      <c r="I77" s="34">
        <f>ROUND(SUM(I51:I76),0)</f>
        <v>0</v>
      </c>
    </row>
    <row r="80" spans="1:9" x14ac:dyDescent="0.25">
      <c r="C80" s="36" t="s">
        <v>256</v>
      </c>
      <c r="H80" s="30">
        <f>SUM(H77,H48,H37,H32,H25,H6)</f>
        <v>0</v>
      </c>
      <c r="I80" s="30">
        <f>SUM(I77,I48,I37,I32,I25,I6)</f>
        <v>0</v>
      </c>
    </row>
    <row r="81" spans="3:9" x14ac:dyDescent="0.25">
      <c r="C81" s="36" t="s">
        <v>285</v>
      </c>
      <c r="H81" s="85">
        <f>SUM(H80:I80)</f>
        <v>0</v>
      </c>
      <c r="I81" s="36"/>
    </row>
  </sheetData>
  <pageMargins left="0.2361111111111111" right="0.2361111111111111" top="0.69444444444444442" bottom="0.69444444444444442" header="0.41666666666666669" footer="0.41666666666666669"/>
  <pageSetup paperSize="9" scale="95" orientation="portrait" useFirstPageNumber="1" horizontalDpi="4294967293" r:id="rId1"/>
  <headerFooter>
    <oddHeader>&amp;L&amp;"Times New Roman CE,Félkövér"&amp;10Felső játszótér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10" workbookViewId="0">
      <selection activeCell="N26" sqref="N26"/>
    </sheetView>
  </sheetViews>
  <sheetFormatPr defaultColWidth="9.140625" defaultRowHeight="12.75" x14ac:dyDescent="0.25"/>
  <cols>
    <col min="1" max="1" width="4.28515625" style="27" customWidth="1"/>
    <col min="2" max="2" width="9.28515625" style="28" customWidth="1"/>
    <col min="3" max="3" width="36.7109375" style="28" customWidth="1"/>
    <col min="4" max="4" width="6.7109375" style="29" customWidth="1"/>
    <col min="5" max="5" width="6.7109375" style="28" customWidth="1"/>
    <col min="6" max="7" width="8.28515625" style="29" customWidth="1"/>
    <col min="8" max="9" width="10.28515625" style="29" customWidth="1"/>
    <col min="10" max="16384" width="9.140625" style="28"/>
  </cols>
  <sheetData>
    <row r="1" spans="1:9" s="36" customFormat="1" ht="25.5" x14ac:dyDescent="0.25">
      <c r="A1" s="31" t="s">
        <v>0</v>
      </c>
      <c r="B1" s="32" t="s">
        <v>1</v>
      </c>
      <c r="C1" s="32" t="s">
        <v>2</v>
      </c>
      <c r="D1" s="33" t="s">
        <v>3</v>
      </c>
      <c r="E1" s="32" t="s">
        <v>4</v>
      </c>
      <c r="F1" s="33" t="s">
        <v>5</v>
      </c>
      <c r="G1" s="33" t="s">
        <v>6</v>
      </c>
      <c r="H1" s="33" t="s">
        <v>7</v>
      </c>
      <c r="I1" s="33" t="s">
        <v>8</v>
      </c>
    </row>
    <row r="2" spans="1:9" s="36" customFormat="1" x14ac:dyDescent="0.25">
      <c r="A2" s="80"/>
      <c r="B2" s="35"/>
      <c r="C2" s="35"/>
      <c r="D2" s="81"/>
      <c r="E2" s="35"/>
      <c r="F2" s="81"/>
      <c r="G2" s="81"/>
      <c r="H2" s="81"/>
      <c r="I2" s="81"/>
    </row>
    <row r="3" spans="1:9" ht="63.75" x14ac:dyDescent="0.25">
      <c r="A3" s="27">
        <v>1</v>
      </c>
      <c r="B3" s="28" t="s">
        <v>177</v>
      </c>
      <c r="C3" s="42" t="s">
        <v>178</v>
      </c>
      <c r="D3" s="29">
        <v>1</v>
      </c>
      <c r="E3" s="28" t="s">
        <v>179</v>
      </c>
      <c r="F3" s="30">
        <v>0</v>
      </c>
      <c r="G3" s="30">
        <v>0</v>
      </c>
      <c r="H3" s="30">
        <f>ROUND(D3*F3, 0)</f>
        <v>0</v>
      </c>
      <c r="I3" s="30">
        <f>ROUND(D3*G3, 0)</f>
        <v>0</v>
      </c>
    </row>
    <row r="4" spans="1:9" ht="63.75" x14ac:dyDescent="0.25">
      <c r="C4" s="42" t="s">
        <v>180</v>
      </c>
      <c r="F4" s="30"/>
      <c r="G4" s="30"/>
      <c r="H4" s="30"/>
      <c r="I4" s="30"/>
    </row>
    <row r="5" spans="1:9" ht="25.5" x14ac:dyDescent="0.25">
      <c r="C5" s="42" t="s">
        <v>181</v>
      </c>
      <c r="F5" s="30"/>
      <c r="G5" s="30"/>
      <c r="H5" s="30"/>
      <c r="I5" s="30"/>
    </row>
    <row r="6" spans="1:9" x14ac:dyDescent="0.25">
      <c r="F6" s="30"/>
      <c r="G6" s="30"/>
      <c r="H6" s="30"/>
      <c r="I6" s="30"/>
    </row>
    <row r="7" spans="1:9" ht="51" x14ac:dyDescent="0.25">
      <c r="A7" s="27">
        <v>2</v>
      </c>
      <c r="B7" s="28" t="s">
        <v>182</v>
      </c>
      <c r="C7" s="42" t="s">
        <v>183</v>
      </c>
      <c r="D7" s="29">
        <v>2</v>
      </c>
      <c r="E7" s="28" t="s">
        <v>179</v>
      </c>
      <c r="F7" s="30">
        <v>0</v>
      </c>
      <c r="G7" s="30">
        <v>0</v>
      </c>
      <c r="H7" s="30">
        <f>ROUND(D7*F7, 0)</f>
        <v>0</v>
      </c>
      <c r="I7" s="30">
        <f>ROUND(D7*G7, 0)</f>
        <v>0</v>
      </c>
    </row>
    <row r="8" spans="1:9" x14ac:dyDescent="0.25">
      <c r="F8" s="30"/>
      <c r="G8" s="30"/>
      <c r="H8" s="30"/>
      <c r="I8" s="30"/>
    </row>
    <row r="9" spans="1:9" ht="65.25" customHeight="1" x14ac:dyDescent="0.25">
      <c r="A9" s="27">
        <v>3</v>
      </c>
      <c r="B9" s="28" t="s">
        <v>184</v>
      </c>
      <c r="C9" s="42" t="s">
        <v>185</v>
      </c>
      <c r="D9" s="29">
        <v>5</v>
      </c>
      <c r="E9" s="28" t="s">
        <v>27</v>
      </c>
      <c r="F9" s="30">
        <v>0</v>
      </c>
      <c r="G9" s="30">
        <v>0</v>
      </c>
      <c r="H9" s="30">
        <f>ROUND(D9*F9, 0)</f>
        <v>0</v>
      </c>
      <c r="I9" s="30">
        <f>ROUND(D9*G9, 0)</f>
        <v>0</v>
      </c>
    </row>
    <row r="10" spans="1:9" ht="41.25" customHeight="1" x14ac:dyDescent="0.25">
      <c r="C10" s="42" t="s">
        <v>186</v>
      </c>
      <c r="F10" s="30"/>
      <c r="G10" s="30"/>
      <c r="H10" s="30"/>
      <c r="I10" s="30"/>
    </row>
    <row r="11" spans="1:9" x14ac:dyDescent="0.25">
      <c r="C11" s="42"/>
      <c r="F11" s="30"/>
      <c r="G11" s="30"/>
      <c r="H11" s="30"/>
      <c r="I11" s="30"/>
    </row>
    <row r="12" spans="1:9" ht="25.5" x14ac:dyDescent="0.25">
      <c r="A12" s="27">
        <v>4</v>
      </c>
      <c r="B12" s="28" t="s">
        <v>187</v>
      </c>
      <c r="C12" s="42" t="s">
        <v>188</v>
      </c>
      <c r="D12" s="29">
        <v>4</v>
      </c>
      <c r="E12" s="28" t="s">
        <v>27</v>
      </c>
      <c r="F12" s="30">
        <v>0</v>
      </c>
      <c r="G12" s="30">
        <v>0</v>
      </c>
      <c r="H12" s="30">
        <f>ROUND(D12*F12, 0)</f>
        <v>0</v>
      </c>
      <c r="I12" s="30">
        <f>ROUND(D12*G12, 0)</f>
        <v>0</v>
      </c>
    </row>
    <row r="13" spans="1:9" x14ac:dyDescent="0.25">
      <c r="C13" s="42"/>
      <c r="F13" s="30"/>
      <c r="G13" s="30"/>
      <c r="H13" s="30"/>
      <c r="I13" s="30"/>
    </row>
    <row r="14" spans="1:9" x14ac:dyDescent="0.25">
      <c r="A14" s="27">
        <v>5</v>
      </c>
      <c r="B14" s="28" t="s">
        <v>189</v>
      </c>
      <c r="C14" s="42" t="s">
        <v>190</v>
      </c>
      <c r="D14" s="29">
        <v>5</v>
      </c>
      <c r="E14" s="28" t="s">
        <v>27</v>
      </c>
      <c r="F14" s="30">
        <v>0</v>
      </c>
      <c r="G14" s="30">
        <v>0</v>
      </c>
      <c r="H14" s="30">
        <f>ROUND(D14*F14, 0)</f>
        <v>0</v>
      </c>
      <c r="I14" s="30">
        <f>ROUND(D14*G14, 0)</f>
        <v>0</v>
      </c>
    </row>
    <row r="15" spans="1:9" x14ac:dyDescent="0.25">
      <c r="C15" s="42"/>
      <c r="F15" s="30"/>
      <c r="G15" s="30"/>
      <c r="H15" s="30"/>
      <c r="I15" s="30"/>
    </row>
    <row r="16" spans="1:9" ht="76.5" x14ac:dyDescent="0.25">
      <c r="A16" s="27">
        <v>6</v>
      </c>
      <c r="B16" s="28" t="s">
        <v>191</v>
      </c>
      <c r="C16" s="42" t="s">
        <v>192</v>
      </c>
      <c r="D16" s="29">
        <v>1</v>
      </c>
      <c r="E16" s="28" t="s">
        <v>179</v>
      </c>
      <c r="F16" s="30">
        <v>0</v>
      </c>
      <c r="G16" s="30">
        <v>0</v>
      </c>
      <c r="H16" s="30">
        <f>ROUND(D16*F16, 0)</f>
        <v>0</v>
      </c>
      <c r="I16" s="30">
        <f>ROUND(D16*G16, 0)</f>
        <v>0</v>
      </c>
    </row>
    <row r="17" spans="1:9" x14ac:dyDescent="0.25">
      <c r="C17" s="42"/>
      <c r="F17" s="30"/>
      <c r="G17" s="30"/>
      <c r="H17" s="30"/>
      <c r="I17" s="30"/>
    </row>
    <row r="18" spans="1:9" ht="89.25" x14ac:dyDescent="0.25">
      <c r="A18" s="27">
        <v>7</v>
      </c>
      <c r="B18" s="28" t="s">
        <v>193</v>
      </c>
      <c r="C18" s="42" t="s">
        <v>194</v>
      </c>
      <c r="D18" s="29">
        <v>1</v>
      </c>
      <c r="E18" s="28" t="s">
        <v>179</v>
      </c>
      <c r="F18" s="30">
        <v>0</v>
      </c>
      <c r="G18" s="30">
        <v>0</v>
      </c>
      <c r="H18" s="30">
        <f>ROUND(D18*F18, 0)</f>
        <v>0</v>
      </c>
      <c r="I18" s="30">
        <f>ROUND(D18*G18, 0)</f>
        <v>0</v>
      </c>
    </row>
    <row r="19" spans="1:9" x14ac:dyDescent="0.25">
      <c r="C19" s="42"/>
      <c r="F19" s="30"/>
      <c r="G19" s="30"/>
      <c r="H19" s="30"/>
      <c r="I19" s="30"/>
    </row>
    <row r="20" spans="1:9" ht="76.5" x14ac:dyDescent="0.25">
      <c r="A20" s="27">
        <v>8</v>
      </c>
      <c r="B20" s="28" t="s">
        <v>195</v>
      </c>
      <c r="C20" s="42" t="s">
        <v>196</v>
      </c>
      <c r="D20" s="29">
        <v>4</v>
      </c>
      <c r="E20" s="28" t="s">
        <v>179</v>
      </c>
      <c r="F20" s="30">
        <v>0</v>
      </c>
      <c r="G20" s="30">
        <v>0</v>
      </c>
      <c r="H20" s="30">
        <f>ROUND(D20*F20, 0)</f>
        <v>0</v>
      </c>
      <c r="I20" s="30">
        <f>ROUND(D20*G20, 0)</f>
        <v>0</v>
      </c>
    </row>
    <row r="21" spans="1:9" ht="51" x14ac:dyDescent="0.25">
      <c r="C21" s="42" t="s">
        <v>197</v>
      </c>
      <c r="F21" s="30"/>
      <c r="G21" s="30"/>
      <c r="H21" s="30"/>
      <c r="I21" s="30"/>
    </row>
    <row r="22" spans="1:9" x14ac:dyDescent="0.25">
      <c r="C22" s="42"/>
      <c r="F22" s="30"/>
      <c r="G22" s="30"/>
      <c r="H22" s="30"/>
      <c r="I22" s="30"/>
    </row>
    <row r="23" spans="1:9" ht="38.25" x14ac:dyDescent="0.25">
      <c r="A23" s="27">
        <v>9</v>
      </c>
      <c r="B23" s="28" t="s">
        <v>198</v>
      </c>
      <c r="C23" s="42" t="s">
        <v>199</v>
      </c>
      <c r="D23" s="29">
        <v>38</v>
      </c>
      <c r="E23" s="28" t="s">
        <v>31</v>
      </c>
      <c r="F23" s="30">
        <v>0</v>
      </c>
      <c r="G23" s="30">
        <v>0</v>
      </c>
      <c r="H23" s="30">
        <f>ROUND(D23*F23, 0)</f>
        <v>0</v>
      </c>
      <c r="I23" s="30">
        <f>ROUND(D23*G23, 0)</f>
        <v>0</v>
      </c>
    </row>
    <row r="24" spans="1:9" x14ac:dyDescent="0.25">
      <c r="C24" s="42"/>
      <c r="F24" s="30"/>
      <c r="G24" s="30"/>
      <c r="H24" s="30"/>
      <c r="I24" s="30"/>
    </row>
    <row r="25" spans="1:9" ht="63.75" x14ac:dyDescent="0.25">
      <c r="A25" s="27">
        <v>10</v>
      </c>
      <c r="B25" s="28" t="s">
        <v>200</v>
      </c>
      <c r="C25" s="42" t="s">
        <v>201</v>
      </c>
      <c r="D25" s="29">
        <v>94</v>
      </c>
      <c r="E25" s="28" t="s">
        <v>31</v>
      </c>
      <c r="F25" s="30">
        <v>0</v>
      </c>
      <c r="G25" s="30">
        <v>0</v>
      </c>
      <c r="H25" s="30">
        <f>ROUND(D25*F25, 0)</f>
        <v>0</v>
      </c>
      <c r="I25" s="30">
        <f>ROUND(D25*G25, 0)</f>
        <v>0</v>
      </c>
    </row>
    <row r="26" spans="1:9" x14ac:dyDescent="0.25">
      <c r="C26" s="42"/>
      <c r="F26" s="30"/>
      <c r="G26" s="30"/>
      <c r="H26" s="30"/>
      <c r="I26" s="30"/>
    </row>
    <row r="27" spans="1:9" ht="63.75" x14ac:dyDescent="0.25">
      <c r="A27" s="27">
        <v>11</v>
      </c>
      <c r="B27" s="28" t="s">
        <v>202</v>
      </c>
      <c r="C27" s="42" t="s">
        <v>203</v>
      </c>
      <c r="D27" s="29">
        <v>3</v>
      </c>
      <c r="E27" s="28" t="s">
        <v>179</v>
      </c>
      <c r="F27" s="30">
        <v>0</v>
      </c>
      <c r="G27" s="30">
        <v>0</v>
      </c>
      <c r="H27" s="30">
        <f>ROUND(D27*F27, 0)</f>
        <v>0</v>
      </c>
      <c r="I27" s="30">
        <f>ROUND(D27*G27, 0)</f>
        <v>0</v>
      </c>
    </row>
    <row r="28" spans="1:9" x14ac:dyDescent="0.25">
      <c r="C28" s="42"/>
      <c r="F28" s="30"/>
      <c r="G28" s="30"/>
      <c r="H28" s="30"/>
      <c r="I28" s="30"/>
    </row>
    <row r="29" spans="1:9" ht="63.75" x14ac:dyDescent="0.25">
      <c r="C29" s="42" t="s">
        <v>233</v>
      </c>
      <c r="D29" s="29">
        <v>1</v>
      </c>
      <c r="F29" s="30">
        <v>0</v>
      </c>
      <c r="G29" s="30">
        <v>0</v>
      </c>
      <c r="H29" s="30">
        <f t="shared" ref="H29:H31" si="0">ROUND(D29*F29, 0)</f>
        <v>0</v>
      </c>
      <c r="I29" s="30">
        <f t="shared" ref="I29:I31" si="1">ROUND(D29*G29, 0)</f>
        <v>0</v>
      </c>
    </row>
    <row r="30" spans="1:9" x14ac:dyDescent="0.25">
      <c r="C30" s="42"/>
      <c r="F30" s="30"/>
      <c r="G30" s="30"/>
      <c r="H30" s="30"/>
      <c r="I30" s="30"/>
    </row>
    <row r="31" spans="1:9" ht="38.25" x14ac:dyDescent="0.25">
      <c r="C31" s="42" t="s">
        <v>234</v>
      </c>
      <c r="D31" s="29">
        <v>2</v>
      </c>
      <c r="F31" s="30">
        <v>0</v>
      </c>
      <c r="G31" s="30">
        <v>0</v>
      </c>
      <c r="H31" s="30">
        <f t="shared" si="0"/>
        <v>0</v>
      </c>
      <c r="I31" s="30">
        <f t="shared" si="1"/>
        <v>0</v>
      </c>
    </row>
    <row r="32" spans="1:9" x14ac:dyDescent="0.25">
      <c r="C32" s="42"/>
      <c r="F32" s="30"/>
      <c r="G32" s="30"/>
      <c r="H32" s="30"/>
      <c r="I32" s="30"/>
    </row>
    <row r="33" spans="1:9" x14ac:dyDescent="0.25">
      <c r="A33" s="27">
        <v>12</v>
      </c>
      <c r="B33" s="28" t="s">
        <v>204</v>
      </c>
      <c r="C33" s="42" t="s">
        <v>205</v>
      </c>
      <c r="D33" s="29">
        <v>7</v>
      </c>
      <c r="E33" s="28" t="s">
        <v>31</v>
      </c>
      <c r="F33" s="30">
        <v>0</v>
      </c>
      <c r="G33" s="30">
        <v>0</v>
      </c>
      <c r="H33" s="30">
        <f>ROUND(D33*F33, 0)</f>
        <v>0</v>
      </c>
      <c r="I33" s="30">
        <f>ROUND(D33*G33, 0)</f>
        <v>0</v>
      </c>
    </row>
    <row r="34" spans="1:9" x14ac:dyDescent="0.25">
      <c r="C34" s="42"/>
      <c r="F34" s="30"/>
      <c r="G34" s="30"/>
      <c r="H34" s="30"/>
      <c r="I34" s="30"/>
    </row>
    <row r="35" spans="1:9" ht="25.5" x14ac:dyDescent="0.25">
      <c r="A35" s="27">
        <v>13</v>
      </c>
      <c r="B35" s="28" t="s">
        <v>206</v>
      </c>
      <c r="C35" s="42" t="s">
        <v>207</v>
      </c>
      <c r="D35" s="29">
        <v>1</v>
      </c>
      <c r="E35" s="28" t="s">
        <v>179</v>
      </c>
      <c r="F35" s="30">
        <v>0</v>
      </c>
      <c r="G35" s="30">
        <v>0</v>
      </c>
      <c r="H35" s="30">
        <f>ROUND(D35*F35, 0)</f>
        <v>0</v>
      </c>
      <c r="I35" s="30">
        <f>ROUND(D35*G35, 0)</f>
        <v>0</v>
      </c>
    </row>
    <row r="36" spans="1:9" x14ac:dyDescent="0.25">
      <c r="C36" s="42"/>
      <c r="F36" s="30"/>
      <c r="G36" s="30"/>
      <c r="H36" s="30"/>
      <c r="I36" s="30"/>
    </row>
    <row r="37" spans="1:9" x14ac:dyDescent="0.25">
      <c r="A37" s="27">
        <v>14</v>
      </c>
      <c r="B37" s="28" t="s">
        <v>208</v>
      </c>
      <c r="C37" s="42" t="s">
        <v>209</v>
      </c>
      <c r="D37" s="29">
        <v>1</v>
      </c>
      <c r="E37" s="28" t="s">
        <v>179</v>
      </c>
      <c r="F37" s="30">
        <v>0</v>
      </c>
      <c r="G37" s="30">
        <v>0</v>
      </c>
      <c r="H37" s="30">
        <f>ROUND(D37*F37, 0)</f>
        <v>0</v>
      </c>
      <c r="I37" s="30">
        <f>ROUND(D37*G37, 0)</f>
        <v>0</v>
      </c>
    </row>
    <row r="38" spans="1:9" x14ac:dyDescent="0.25">
      <c r="C38" s="42"/>
      <c r="F38" s="30"/>
      <c r="G38" s="30"/>
      <c r="H38" s="30"/>
      <c r="I38" s="30"/>
    </row>
    <row r="39" spans="1:9" ht="25.5" x14ac:dyDescent="0.25">
      <c r="A39" s="27">
        <v>15</v>
      </c>
      <c r="B39" s="28" t="s">
        <v>210</v>
      </c>
      <c r="C39" s="42" t="s">
        <v>211</v>
      </c>
      <c r="D39" s="29">
        <v>1</v>
      </c>
      <c r="E39" s="28" t="s">
        <v>179</v>
      </c>
      <c r="F39" s="30">
        <v>0</v>
      </c>
      <c r="G39" s="30">
        <v>0</v>
      </c>
      <c r="H39" s="30">
        <f>ROUND(D39*F39, 0)</f>
        <v>0</v>
      </c>
      <c r="I39" s="30">
        <f>ROUND(D39*G39, 0)</f>
        <v>0</v>
      </c>
    </row>
    <row r="40" spans="1:9" x14ac:dyDescent="0.25">
      <c r="F40" s="30"/>
      <c r="G40" s="30"/>
      <c r="H40" s="30"/>
      <c r="I40" s="30"/>
    </row>
    <row r="41" spans="1:9" s="35" customFormat="1" x14ac:dyDescent="0.25">
      <c r="A41" s="31"/>
      <c r="B41" s="32"/>
      <c r="C41" s="32" t="s">
        <v>12</v>
      </c>
      <c r="D41" s="33"/>
      <c r="E41" s="32"/>
      <c r="F41" s="34"/>
      <c r="G41" s="34"/>
      <c r="H41" s="34">
        <f>ROUND(SUM(H3:H40),0)</f>
        <v>0</v>
      </c>
      <c r="I41" s="34">
        <f>ROUND(SUM(I3:I40),0)</f>
        <v>0</v>
      </c>
    </row>
    <row r="44" spans="1:9" x14ac:dyDescent="0.25">
      <c r="C44" s="36" t="s">
        <v>256</v>
      </c>
      <c r="H44" s="30">
        <f>SUM(H41)</f>
        <v>0</v>
      </c>
      <c r="I44" s="30">
        <f>SUM(I41)</f>
        <v>0</v>
      </c>
    </row>
    <row r="45" spans="1:9" ht="14.45" customHeight="1" x14ac:dyDescent="0.25">
      <c r="C45" s="36" t="s">
        <v>285</v>
      </c>
      <c r="H45" s="85">
        <f>SUM(H44:I44)</f>
        <v>0</v>
      </c>
      <c r="I45" s="85"/>
    </row>
  </sheetData>
  <pageMargins left="0.2361111111111111" right="0.2361111111111111" top="0.69444444444444442" bottom="0.69444444444444442" header="0.41666666666666669" footer="0.41666666666666669"/>
  <pageSetup paperSize="9" scale="95" orientation="portrait" useFirstPageNumber="1" horizontalDpi="4294967293" r:id="rId1"/>
  <headerFooter>
    <oddHeader>&amp;L&amp;"Times New Roman CE,Félkövér"&amp;10Kamerarendszer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opLeftCell="A40" workbookViewId="0">
      <selection activeCell="C65" sqref="C65"/>
    </sheetView>
  </sheetViews>
  <sheetFormatPr defaultColWidth="9.140625" defaultRowHeight="12.75" x14ac:dyDescent="0.25"/>
  <cols>
    <col min="1" max="1" width="4.28515625" style="27" customWidth="1"/>
    <col min="2" max="2" width="9.28515625" style="28" customWidth="1"/>
    <col min="3" max="3" width="36.7109375" style="28" customWidth="1"/>
    <col min="4" max="4" width="6.7109375" style="29" customWidth="1"/>
    <col min="5" max="5" width="6.7109375" style="28" customWidth="1"/>
    <col min="6" max="7" width="8.28515625" style="29" customWidth="1"/>
    <col min="8" max="9" width="10.28515625" style="29" customWidth="1"/>
    <col min="10" max="16384" width="9.140625" style="28"/>
  </cols>
  <sheetData>
    <row r="1" spans="1:9" s="36" customFormat="1" ht="25.5" x14ac:dyDescent="0.25">
      <c r="A1" s="31" t="s">
        <v>0</v>
      </c>
      <c r="B1" s="32" t="s">
        <v>1</v>
      </c>
      <c r="C1" s="32" t="s">
        <v>2</v>
      </c>
      <c r="D1" s="33" t="s">
        <v>3</v>
      </c>
      <c r="E1" s="32" t="s">
        <v>4</v>
      </c>
      <c r="F1" s="33" t="s">
        <v>5</v>
      </c>
      <c r="G1" s="33" t="s">
        <v>6</v>
      </c>
      <c r="H1" s="33" t="s">
        <v>7</v>
      </c>
      <c r="I1" s="33" t="s">
        <v>8</v>
      </c>
    </row>
    <row r="2" spans="1:9" s="36" customFormat="1" x14ac:dyDescent="0.25">
      <c r="A2" s="80"/>
      <c r="B2" s="35"/>
      <c r="C2" s="35"/>
      <c r="D2" s="81"/>
      <c r="E2" s="35"/>
      <c r="F2" s="81"/>
      <c r="G2" s="81"/>
      <c r="H2" s="81"/>
      <c r="I2" s="81"/>
    </row>
    <row r="3" spans="1:9" s="36" customFormat="1" x14ac:dyDescent="0.25">
      <c r="A3" s="80"/>
      <c r="B3" s="35"/>
      <c r="C3" s="35" t="s">
        <v>13</v>
      </c>
      <c r="D3" s="81"/>
      <c r="E3" s="35"/>
      <c r="F3" s="81"/>
      <c r="G3" s="81"/>
      <c r="H3" s="81"/>
      <c r="I3" s="81"/>
    </row>
    <row r="4" spans="1:9" ht="25.5" x14ac:dyDescent="0.25">
      <c r="A4" s="27">
        <v>4</v>
      </c>
      <c r="B4" s="28" t="s">
        <v>9</v>
      </c>
      <c r="C4" s="42" t="s">
        <v>11</v>
      </c>
      <c r="D4" s="29">
        <v>1</v>
      </c>
      <c r="E4" s="28" t="s">
        <v>10</v>
      </c>
      <c r="F4" s="30"/>
      <c r="G4" s="30"/>
      <c r="H4" s="30">
        <f>ROUND(D4*F4, 0)</f>
        <v>0</v>
      </c>
      <c r="I4" s="30">
        <f>ROUND(D4*G4, 0)</f>
        <v>0</v>
      </c>
    </row>
    <row r="5" spans="1:9" x14ac:dyDescent="0.25">
      <c r="F5" s="30"/>
      <c r="G5" s="30"/>
      <c r="H5" s="30"/>
      <c r="I5" s="30"/>
    </row>
    <row r="6" spans="1:9" s="35" customFormat="1" x14ac:dyDescent="0.25">
      <c r="A6" s="31"/>
      <c r="B6" s="32"/>
      <c r="C6" s="32" t="s">
        <v>12</v>
      </c>
      <c r="D6" s="33"/>
      <c r="E6" s="32"/>
      <c r="F6" s="34"/>
      <c r="G6" s="34"/>
      <c r="H6" s="34">
        <f>ROUND(SUM(H4:H5),0)</f>
        <v>0</v>
      </c>
      <c r="I6" s="34">
        <f>ROUND(SUM(I4:I5),0)</f>
        <v>0</v>
      </c>
    </row>
    <row r="8" spans="1:9" x14ac:dyDescent="0.25">
      <c r="C8" s="36" t="s">
        <v>52</v>
      </c>
    </row>
    <row r="9" spans="1:9" ht="38.25" x14ac:dyDescent="0.25">
      <c r="A9" s="27">
        <v>1</v>
      </c>
      <c r="B9" s="28" t="s">
        <v>14</v>
      </c>
      <c r="C9" s="42" t="s">
        <v>160</v>
      </c>
      <c r="D9" s="29">
        <v>500</v>
      </c>
      <c r="E9" s="28" t="s">
        <v>15</v>
      </c>
      <c r="F9" s="30"/>
      <c r="G9" s="30"/>
      <c r="H9" s="30">
        <f>ROUND(D9*F9, 0)</f>
        <v>0</v>
      </c>
      <c r="I9" s="30">
        <f>ROUND(D9*G9, 0)</f>
        <v>0</v>
      </c>
    </row>
    <row r="10" spans="1:9" x14ac:dyDescent="0.25">
      <c r="F10" s="30"/>
      <c r="G10" s="30"/>
      <c r="H10" s="30"/>
      <c r="I10" s="30"/>
    </row>
    <row r="11" spans="1:9" ht="51" x14ac:dyDescent="0.25">
      <c r="A11" s="27">
        <v>2</v>
      </c>
      <c r="B11" s="28" t="s">
        <v>16</v>
      </c>
      <c r="C11" s="42" t="s">
        <v>18</v>
      </c>
      <c r="D11" s="29">
        <f>500*0.3</f>
        <v>150</v>
      </c>
      <c r="E11" s="28" t="s">
        <v>17</v>
      </c>
      <c r="F11" s="30"/>
      <c r="G11" s="30"/>
      <c r="H11" s="30">
        <f>ROUND(D11*F11, 0)</f>
        <v>0</v>
      </c>
      <c r="I11" s="30">
        <f>ROUND(D11*G11, 0)</f>
        <v>0</v>
      </c>
    </row>
    <row r="12" spans="1:9" x14ac:dyDescent="0.25">
      <c r="F12" s="30"/>
      <c r="G12" s="30"/>
      <c r="H12" s="30"/>
      <c r="I12" s="30"/>
    </row>
    <row r="13" spans="1:9" ht="54" x14ac:dyDescent="0.25">
      <c r="A13" s="27">
        <v>3</v>
      </c>
      <c r="B13" s="28" t="s">
        <v>43</v>
      </c>
      <c r="C13" s="42" t="s">
        <v>44</v>
      </c>
      <c r="D13" s="29">
        <v>28.9</v>
      </c>
      <c r="E13" s="28" t="s">
        <v>17</v>
      </c>
      <c r="F13" s="30"/>
      <c r="G13" s="30"/>
      <c r="H13" s="30">
        <f>ROUND(D13*F13, 0)</f>
        <v>0</v>
      </c>
      <c r="I13" s="30">
        <f>ROUND(D13*G13, 0)</f>
        <v>0</v>
      </c>
    </row>
    <row r="14" spans="1:9" x14ac:dyDescent="0.25">
      <c r="F14" s="30"/>
      <c r="G14" s="30"/>
      <c r="H14" s="30"/>
      <c r="I14" s="30"/>
    </row>
    <row r="15" spans="1:9" ht="76.5" x14ac:dyDescent="0.25">
      <c r="A15" s="27">
        <v>4</v>
      </c>
      <c r="B15" s="28" t="s">
        <v>108</v>
      </c>
      <c r="C15" s="42" t="s">
        <v>109</v>
      </c>
      <c r="D15" s="29">
        <v>9</v>
      </c>
      <c r="E15" s="28" t="s">
        <v>17</v>
      </c>
      <c r="F15" s="30"/>
      <c r="G15" s="30"/>
      <c r="H15" s="30">
        <f>ROUND(D15*F15, 0)</f>
        <v>0</v>
      </c>
      <c r="I15" s="30">
        <f>ROUND(D15*G15, 0)</f>
        <v>0</v>
      </c>
    </row>
    <row r="16" spans="1:9" x14ac:dyDescent="0.25">
      <c r="F16" s="30"/>
      <c r="G16" s="30"/>
      <c r="H16" s="30"/>
      <c r="I16" s="30"/>
    </row>
    <row r="17" spans="1:9" ht="38.25" x14ac:dyDescent="0.25">
      <c r="A17" s="27">
        <v>5</v>
      </c>
      <c r="B17" s="28" t="s">
        <v>19</v>
      </c>
      <c r="C17" s="42" t="s">
        <v>20</v>
      </c>
      <c r="D17" s="29">
        <v>500</v>
      </c>
      <c r="E17" s="28" t="s">
        <v>15</v>
      </c>
      <c r="F17" s="30"/>
      <c r="G17" s="30"/>
      <c r="H17" s="30">
        <f>ROUND(D17*F17, 0)</f>
        <v>0</v>
      </c>
      <c r="I17" s="30">
        <f>ROUND(D17*G17, 0)</f>
        <v>0</v>
      </c>
    </row>
    <row r="18" spans="1:9" x14ac:dyDescent="0.25">
      <c r="F18" s="30"/>
      <c r="G18" s="30"/>
      <c r="H18" s="30"/>
      <c r="I18" s="30"/>
    </row>
    <row r="19" spans="1:9" ht="38.25" x14ac:dyDescent="0.25">
      <c r="A19" s="27">
        <v>6</v>
      </c>
      <c r="B19" s="28" t="s">
        <v>45</v>
      </c>
      <c r="C19" s="42" t="s">
        <v>46</v>
      </c>
      <c r="D19" s="29">
        <v>553</v>
      </c>
      <c r="E19" s="28" t="s">
        <v>15</v>
      </c>
      <c r="F19" s="30"/>
      <c r="G19" s="30"/>
      <c r="H19" s="30">
        <f>ROUND(D19*F19, 0)</f>
        <v>0</v>
      </c>
      <c r="I19" s="30">
        <f>ROUND(D19*G19, 0)</f>
        <v>0</v>
      </c>
    </row>
    <row r="20" spans="1:9" x14ac:dyDescent="0.25">
      <c r="F20" s="30"/>
      <c r="G20" s="30"/>
      <c r="H20" s="30"/>
      <c r="I20" s="30"/>
    </row>
    <row r="21" spans="1:9" ht="51" x14ac:dyDescent="0.25">
      <c r="A21" s="27">
        <v>7</v>
      </c>
      <c r="B21" s="28" t="s">
        <v>161</v>
      </c>
      <c r="C21" s="42" t="s">
        <v>162</v>
      </c>
      <c r="D21" s="29">
        <v>490</v>
      </c>
      <c r="E21" s="28" t="s">
        <v>17</v>
      </c>
      <c r="F21" s="30"/>
      <c r="G21" s="30"/>
      <c r="H21" s="30">
        <f>ROUND(D21*F21, 0)</f>
        <v>0</v>
      </c>
      <c r="I21" s="30">
        <f>ROUND(D21*G21, 0)</f>
        <v>0</v>
      </c>
    </row>
    <row r="22" spans="1:9" x14ac:dyDescent="0.25">
      <c r="F22" s="30"/>
      <c r="G22" s="30"/>
      <c r="H22" s="30"/>
      <c r="I22" s="30"/>
    </row>
    <row r="23" spans="1:9" ht="51" x14ac:dyDescent="0.25">
      <c r="A23" s="27">
        <v>8</v>
      </c>
      <c r="B23" s="28" t="s">
        <v>75</v>
      </c>
      <c r="C23" s="42" t="s">
        <v>163</v>
      </c>
      <c r="D23" s="29">
        <v>621</v>
      </c>
      <c r="E23" s="28" t="s">
        <v>15</v>
      </c>
      <c r="F23" s="30"/>
      <c r="G23" s="30"/>
      <c r="H23" s="30">
        <f>ROUND(D23*F23, 0)</f>
        <v>0</v>
      </c>
      <c r="I23" s="30">
        <f>ROUND(D23*G23, 0)</f>
        <v>0</v>
      </c>
    </row>
    <row r="24" spans="1:9" x14ac:dyDescent="0.25">
      <c r="F24" s="30"/>
      <c r="G24" s="30"/>
      <c r="H24" s="30"/>
      <c r="I24" s="30"/>
    </row>
    <row r="25" spans="1:9" ht="25.5" x14ac:dyDescent="0.25">
      <c r="A25" s="27">
        <v>9</v>
      </c>
      <c r="B25" s="28" t="s">
        <v>21</v>
      </c>
      <c r="C25" s="42" t="s">
        <v>77</v>
      </c>
      <c r="D25" s="29">
        <v>621</v>
      </c>
      <c r="E25" s="28" t="s">
        <v>15</v>
      </c>
      <c r="F25" s="30"/>
      <c r="G25" s="30"/>
      <c r="H25" s="30">
        <f>ROUND(D25*F25, 0)</f>
        <v>0</v>
      </c>
      <c r="I25" s="30">
        <f>ROUND(D25*G25, 0)</f>
        <v>0</v>
      </c>
    </row>
    <row r="26" spans="1:9" x14ac:dyDescent="0.25">
      <c r="F26" s="30"/>
      <c r="G26" s="30"/>
      <c r="H26" s="30"/>
      <c r="I26" s="30"/>
    </row>
    <row r="27" spans="1:9" ht="51" x14ac:dyDescent="0.25">
      <c r="A27" s="27">
        <v>10</v>
      </c>
      <c r="B27" s="28" t="s">
        <v>110</v>
      </c>
      <c r="C27" s="42" t="s">
        <v>164</v>
      </c>
      <c r="D27" s="29">
        <v>12.5</v>
      </c>
      <c r="E27" s="28" t="s">
        <v>17</v>
      </c>
      <c r="F27" s="30"/>
      <c r="G27" s="30"/>
      <c r="H27" s="30">
        <f>ROUND(D27*F27, 0)</f>
        <v>0</v>
      </c>
      <c r="I27" s="30">
        <f>ROUND(D27*G27, 0)</f>
        <v>0</v>
      </c>
    </row>
    <row r="28" spans="1:9" x14ac:dyDescent="0.25">
      <c r="F28" s="30"/>
      <c r="G28" s="30"/>
      <c r="H28" s="30"/>
      <c r="I28" s="30"/>
    </row>
    <row r="29" spans="1:9" ht="25.5" x14ac:dyDescent="0.25">
      <c r="A29" s="27">
        <v>11</v>
      </c>
      <c r="B29" s="28" t="s">
        <v>22</v>
      </c>
      <c r="C29" s="42" t="s">
        <v>23</v>
      </c>
      <c r="D29" s="29">
        <v>500</v>
      </c>
      <c r="E29" s="28" t="s">
        <v>15</v>
      </c>
      <c r="F29" s="30"/>
      <c r="G29" s="30"/>
      <c r="H29" s="30">
        <f>ROUND(D29*F29, 0)</f>
        <v>0</v>
      </c>
      <c r="I29" s="30">
        <f>ROUND(D29*G29, 0)</f>
        <v>0</v>
      </c>
    </row>
    <row r="30" spans="1:9" x14ac:dyDescent="0.25">
      <c r="F30" s="30"/>
      <c r="G30" s="30"/>
      <c r="H30" s="30"/>
      <c r="I30" s="30"/>
    </row>
    <row r="31" spans="1:9" ht="89.25" x14ac:dyDescent="0.25">
      <c r="A31" s="27">
        <v>12</v>
      </c>
      <c r="B31" s="28" t="s">
        <v>165</v>
      </c>
      <c r="C31" s="42" t="s">
        <v>166</v>
      </c>
      <c r="D31" s="29">
        <v>3.5</v>
      </c>
      <c r="E31" s="28" t="s">
        <v>17</v>
      </c>
      <c r="F31" s="30"/>
      <c r="G31" s="30"/>
      <c r="H31" s="30">
        <f>ROUND(D31*F31, 0)</f>
        <v>0</v>
      </c>
      <c r="I31" s="30">
        <f>ROUND(D31*G31, 0)</f>
        <v>0</v>
      </c>
    </row>
    <row r="32" spans="1:9" x14ac:dyDescent="0.25">
      <c r="F32" s="30"/>
      <c r="G32" s="30"/>
      <c r="H32" s="30"/>
      <c r="I32" s="30"/>
    </row>
    <row r="33" spans="1:9" ht="25.5" x14ac:dyDescent="0.25">
      <c r="A33" s="27">
        <v>13</v>
      </c>
      <c r="B33" s="28" t="s">
        <v>24</v>
      </c>
      <c r="C33" s="42" t="s">
        <v>47</v>
      </c>
      <c r="D33" s="29">
        <v>500</v>
      </c>
      <c r="E33" s="28" t="s">
        <v>15</v>
      </c>
      <c r="F33" s="30"/>
      <c r="G33" s="30"/>
      <c r="H33" s="30">
        <f>ROUND(D33*F33, 0)</f>
        <v>0</v>
      </c>
      <c r="I33" s="30">
        <f>ROUND(D33*G33, 0)</f>
        <v>0</v>
      </c>
    </row>
    <row r="34" spans="1:9" x14ac:dyDescent="0.25">
      <c r="F34" s="30"/>
      <c r="G34" s="30"/>
      <c r="H34" s="30"/>
      <c r="I34" s="30"/>
    </row>
    <row r="35" spans="1:9" ht="25.5" x14ac:dyDescent="0.25">
      <c r="A35" s="27">
        <v>14</v>
      </c>
      <c r="B35" s="28" t="s">
        <v>25</v>
      </c>
      <c r="C35" s="42" t="s">
        <v>26</v>
      </c>
      <c r="D35" s="29">
        <v>200</v>
      </c>
      <c r="E35" s="28" t="s">
        <v>17</v>
      </c>
      <c r="F35" s="30"/>
      <c r="G35" s="30"/>
      <c r="H35" s="30">
        <f>ROUND(D35*F35, 0)</f>
        <v>0</v>
      </c>
      <c r="I35" s="30">
        <f>ROUND(D35*G35, 0)</f>
        <v>0</v>
      </c>
    </row>
    <row r="36" spans="1:9" x14ac:dyDescent="0.25">
      <c r="F36" s="30"/>
      <c r="G36" s="30"/>
      <c r="H36" s="30"/>
      <c r="I36" s="30"/>
    </row>
    <row r="37" spans="1:9" ht="38.25" x14ac:dyDescent="0.25">
      <c r="A37" s="27">
        <v>15</v>
      </c>
      <c r="B37" s="28" t="s">
        <v>48</v>
      </c>
      <c r="C37" s="42" t="s">
        <v>49</v>
      </c>
      <c r="D37" s="29">
        <v>100</v>
      </c>
      <c r="E37" s="28" t="s">
        <v>17</v>
      </c>
      <c r="F37" s="30"/>
      <c r="G37" s="30"/>
      <c r="H37" s="30">
        <f>ROUND(D37*F37, 0)</f>
        <v>0</v>
      </c>
      <c r="I37" s="30">
        <f>ROUND(D37*G37, 0)</f>
        <v>0</v>
      </c>
    </row>
    <row r="38" spans="1:9" x14ac:dyDescent="0.25">
      <c r="F38" s="30"/>
      <c r="G38" s="30"/>
      <c r="H38" s="30"/>
      <c r="I38" s="30"/>
    </row>
    <row r="39" spans="1:9" s="35" customFormat="1" x14ac:dyDescent="0.25">
      <c r="A39" s="31"/>
      <c r="B39" s="32"/>
      <c r="C39" s="32" t="s">
        <v>12</v>
      </c>
      <c r="D39" s="33"/>
      <c r="E39" s="32"/>
      <c r="F39" s="34"/>
      <c r="G39" s="34"/>
      <c r="H39" s="34">
        <f>ROUND(SUM(H9:H38),0)</f>
        <v>0</v>
      </c>
      <c r="I39" s="34">
        <f>ROUND(SUM(I9:I38),0)</f>
        <v>0</v>
      </c>
    </row>
    <row r="41" spans="1:9" x14ac:dyDescent="0.25">
      <c r="C41" s="36" t="s">
        <v>169</v>
      </c>
    </row>
    <row r="42" spans="1:9" ht="51" x14ac:dyDescent="0.25">
      <c r="A42" s="27">
        <v>1</v>
      </c>
      <c r="B42" s="28" t="s">
        <v>167</v>
      </c>
      <c r="C42" s="42" t="s">
        <v>168</v>
      </c>
      <c r="D42" s="29">
        <v>75</v>
      </c>
      <c r="E42" s="28" t="s">
        <v>17</v>
      </c>
      <c r="F42" s="30"/>
      <c r="G42" s="30"/>
      <c r="H42" s="30">
        <f>ROUND(D42*F42, 0)</f>
        <v>0</v>
      </c>
      <c r="I42" s="30">
        <f>ROUND(D42*G42, 0)</f>
        <v>0</v>
      </c>
    </row>
    <row r="43" spans="1:9" x14ac:dyDescent="0.25">
      <c r="F43" s="30"/>
      <c r="G43" s="30"/>
      <c r="H43" s="30"/>
      <c r="I43" s="30"/>
    </row>
    <row r="44" spans="1:9" s="35" customFormat="1" x14ac:dyDescent="0.25">
      <c r="A44" s="31"/>
      <c r="B44" s="32"/>
      <c r="C44" s="32" t="s">
        <v>12</v>
      </c>
      <c r="D44" s="33"/>
      <c r="E44" s="32"/>
      <c r="F44" s="34"/>
      <c r="G44" s="34"/>
      <c r="H44" s="34">
        <f>ROUND(SUM(H42:H43),0)</f>
        <v>0</v>
      </c>
      <c r="I44" s="34">
        <f>ROUND(SUM(I42:I43),0)</f>
        <v>0</v>
      </c>
    </row>
    <row r="46" spans="1:9" x14ac:dyDescent="0.25">
      <c r="C46" s="36" t="s">
        <v>259</v>
      </c>
    </row>
    <row r="47" spans="1:9" ht="76.5" x14ac:dyDescent="0.25">
      <c r="A47" s="27">
        <v>1</v>
      </c>
      <c r="B47" s="28" t="s">
        <v>56</v>
      </c>
      <c r="C47" s="42" t="s">
        <v>170</v>
      </c>
      <c r="D47" s="29">
        <v>193</v>
      </c>
      <c r="E47" s="28" t="s">
        <v>17</v>
      </c>
      <c r="F47" s="30"/>
      <c r="G47" s="30"/>
      <c r="H47" s="30">
        <f>ROUND(D47*F47, 0)</f>
        <v>0</v>
      </c>
      <c r="I47" s="30">
        <f>ROUND(D47*G47, 0)</f>
        <v>0</v>
      </c>
    </row>
    <row r="48" spans="1:9" x14ac:dyDescent="0.25">
      <c r="F48" s="30"/>
      <c r="G48" s="30"/>
      <c r="H48" s="30"/>
      <c r="I48" s="30"/>
    </row>
    <row r="49" spans="1:9" ht="51" x14ac:dyDescent="0.25">
      <c r="A49" s="27">
        <v>2</v>
      </c>
      <c r="B49" s="28" t="s">
        <v>28</v>
      </c>
      <c r="C49" s="42" t="s">
        <v>29</v>
      </c>
      <c r="D49" s="29">
        <f>500*0.15</f>
        <v>75</v>
      </c>
      <c r="E49" s="28" t="s">
        <v>17</v>
      </c>
      <c r="F49" s="30"/>
      <c r="G49" s="30"/>
      <c r="H49" s="30">
        <f>ROUND(D49*F49, 0)</f>
        <v>0</v>
      </c>
      <c r="I49" s="30">
        <f>ROUND(D49*G49, 0)</f>
        <v>0</v>
      </c>
    </row>
    <row r="50" spans="1:9" x14ac:dyDescent="0.25">
      <c r="F50" s="30"/>
      <c r="G50" s="30"/>
      <c r="H50" s="30"/>
      <c r="I50" s="30"/>
    </row>
    <row r="51" spans="1:9" ht="38.25" x14ac:dyDescent="0.25">
      <c r="A51" s="27">
        <v>3</v>
      </c>
      <c r="B51" s="28" t="s">
        <v>57</v>
      </c>
      <c r="C51" s="42" t="s">
        <v>257</v>
      </c>
      <c r="D51" s="29">
        <v>68.3</v>
      </c>
      <c r="E51" s="28" t="s">
        <v>17</v>
      </c>
      <c r="F51" s="30"/>
      <c r="G51" s="30"/>
      <c r="H51" s="30">
        <f>ROUND(D51*F51, 0)</f>
        <v>0</v>
      </c>
      <c r="I51" s="30">
        <f>ROUND(D51*G51, 0)</f>
        <v>0</v>
      </c>
    </row>
    <row r="52" spans="1:9" x14ac:dyDescent="0.25">
      <c r="F52" s="30"/>
      <c r="G52" s="30"/>
      <c r="H52" s="30"/>
      <c r="I52" s="30"/>
    </row>
    <row r="53" spans="1:9" s="35" customFormat="1" x14ac:dyDescent="0.25">
      <c r="A53" s="31"/>
      <c r="B53" s="32"/>
      <c r="C53" s="32" t="s">
        <v>12</v>
      </c>
      <c r="D53" s="33"/>
      <c r="E53" s="32"/>
      <c r="F53" s="34"/>
      <c r="G53" s="34"/>
      <c r="H53" s="34">
        <f>ROUND(SUM(H47:H52),0)</f>
        <v>0</v>
      </c>
      <c r="I53" s="34">
        <f>ROUND(SUM(I47:I52),0)</f>
        <v>0</v>
      </c>
    </row>
    <row r="55" spans="1:9" x14ac:dyDescent="0.25">
      <c r="C55" s="36" t="s">
        <v>260</v>
      </c>
    </row>
    <row r="56" spans="1:9" ht="38.25" x14ac:dyDescent="0.25">
      <c r="A56" s="27">
        <v>1</v>
      </c>
      <c r="B56" s="28" t="s">
        <v>171</v>
      </c>
      <c r="C56" s="42" t="s">
        <v>172</v>
      </c>
      <c r="D56" s="29">
        <v>196</v>
      </c>
      <c r="E56" s="28" t="s">
        <v>31</v>
      </c>
      <c r="F56" s="30"/>
      <c r="G56" s="30"/>
      <c r="H56" s="30">
        <f>ROUND(D56*F56, 0)</f>
        <v>0</v>
      </c>
      <c r="I56" s="30">
        <f>ROUND(D56*G56, 0)</f>
        <v>0</v>
      </c>
    </row>
    <row r="57" spans="1:9" x14ac:dyDescent="0.25">
      <c r="F57" s="30"/>
      <c r="G57" s="30"/>
      <c r="H57" s="30"/>
      <c r="I57" s="30"/>
    </row>
    <row r="58" spans="1:9" ht="51" x14ac:dyDescent="0.25">
      <c r="A58" s="27">
        <v>2</v>
      </c>
      <c r="B58" s="28" t="s">
        <v>30</v>
      </c>
      <c r="C58" s="42" t="s">
        <v>32</v>
      </c>
      <c r="D58" s="29">
        <v>1223</v>
      </c>
      <c r="E58" s="28" t="s">
        <v>31</v>
      </c>
      <c r="F58" s="30"/>
      <c r="G58" s="30"/>
      <c r="H58" s="30">
        <f>ROUND(D58*F58, 0)</f>
        <v>0</v>
      </c>
      <c r="I58" s="30">
        <f>ROUND(D58*G58, 0)</f>
        <v>0</v>
      </c>
    </row>
    <row r="59" spans="1:9" x14ac:dyDescent="0.25">
      <c r="F59" s="30"/>
      <c r="G59" s="30"/>
      <c r="H59" s="30"/>
      <c r="I59" s="30"/>
    </row>
    <row r="60" spans="1:9" ht="63.75" x14ac:dyDescent="0.25">
      <c r="A60" s="27">
        <v>3</v>
      </c>
      <c r="B60" s="28" t="s">
        <v>63</v>
      </c>
      <c r="C60" s="42" t="s">
        <v>64</v>
      </c>
      <c r="D60" s="29">
        <v>230</v>
      </c>
      <c r="E60" s="28" t="s">
        <v>15</v>
      </c>
      <c r="F60" s="30"/>
      <c r="G60" s="30"/>
      <c r="H60" s="30">
        <f>ROUND(D60*F60, 0)</f>
        <v>0</v>
      </c>
      <c r="I60" s="30">
        <f>ROUND(D60*G60, 0)</f>
        <v>0</v>
      </c>
    </row>
    <row r="61" spans="1:9" x14ac:dyDescent="0.25">
      <c r="F61" s="30"/>
      <c r="G61" s="30"/>
      <c r="H61" s="30"/>
      <c r="I61" s="30"/>
    </row>
    <row r="62" spans="1:9" s="35" customFormat="1" x14ac:dyDescent="0.25">
      <c r="A62" s="31"/>
      <c r="B62" s="32"/>
      <c r="C62" s="32" t="s">
        <v>12</v>
      </c>
      <c r="D62" s="33"/>
      <c r="E62" s="32"/>
      <c r="F62" s="34"/>
      <c r="G62" s="34"/>
      <c r="H62" s="34">
        <f>ROUND(SUM(H56:H61),0)</f>
        <v>0</v>
      </c>
      <c r="I62" s="34">
        <f>ROUND(SUM(I56:I61),0)</f>
        <v>0</v>
      </c>
    </row>
    <row r="64" spans="1:9" x14ac:dyDescent="0.25">
      <c r="C64" s="36" t="s">
        <v>67</v>
      </c>
    </row>
    <row r="65" spans="1:9" ht="38.25" x14ac:dyDescent="0.25">
      <c r="A65" s="27">
        <v>1</v>
      </c>
      <c r="B65" s="28" t="s">
        <v>173</v>
      </c>
      <c r="C65" s="42" t="s">
        <v>174</v>
      </c>
      <c r="D65" s="29">
        <v>16</v>
      </c>
      <c r="E65" s="28" t="s">
        <v>27</v>
      </c>
      <c r="F65" s="30"/>
      <c r="G65" s="30"/>
      <c r="H65" s="30">
        <f>ROUND(D65*F65, 0)</f>
        <v>0</v>
      </c>
      <c r="I65" s="30">
        <f>ROUND(D65*G65, 0)</f>
        <v>0</v>
      </c>
    </row>
    <row r="66" spans="1:9" x14ac:dyDescent="0.25">
      <c r="F66" s="30"/>
      <c r="G66" s="30"/>
      <c r="H66" s="30"/>
      <c r="I66" s="30"/>
    </row>
    <row r="67" spans="1:9" ht="38.25" x14ac:dyDescent="0.25">
      <c r="A67" s="27">
        <v>2</v>
      </c>
      <c r="B67" s="28" t="s">
        <v>175</v>
      </c>
      <c r="C67" s="42" t="s">
        <v>176</v>
      </c>
      <c r="D67" s="29">
        <v>4</v>
      </c>
      <c r="E67" s="28" t="s">
        <v>27</v>
      </c>
      <c r="F67" s="30"/>
      <c r="G67" s="30"/>
      <c r="H67" s="30">
        <f>ROUND(D67*F67, 0)</f>
        <v>0</v>
      </c>
      <c r="I67" s="30">
        <f>ROUND(D67*G67, 0)</f>
        <v>0</v>
      </c>
    </row>
    <row r="68" spans="1:9" x14ac:dyDescent="0.25">
      <c r="F68" s="30"/>
      <c r="G68" s="30"/>
      <c r="H68" s="30"/>
      <c r="I68" s="30"/>
    </row>
    <row r="69" spans="1:9" ht="25.5" x14ac:dyDescent="0.25">
      <c r="A69" s="27">
        <v>3</v>
      </c>
      <c r="B69" s="28" t="s">
        <v>106</v>
      </c>
      <c r="C69" s="28" t="s">
        <v>235</v>
      </c>
      <c r="D69" s="29">
        <v>19</v>
      </c>
      <c r="E69" s="28" t="s">
        <v>27</v>
      </c>
      <c r="F69" s="30"/>
      <c r="G69" s="30"/>
      <c r="H69" s="30">
        <f>ROUND(D69*F69, 0)</f>
        <v>0</v>
      </c>
      <c r="I69" s="30">
        <f>ROUND(D69*G69, 0)</f>
        <v>0</v>
      </c>
    </row>
    <row r="70" spans="1:9" x14ac:dyDescent="0.25">
      <c r="F70" s="30"/>
      <c r="G70" s="30"/>
      <c r="H70" s="30"/>
      <c r="I70" s="30"/>
    </row>
    <row r="71" spans="1:9" ht="25.5" x14ac:dyDescent="0.25">
      <c r="A71" s="27">
        <v>4</v>
      </c>
      <c r="B71" s="28" t="s">
        <v>107</v>
      </c>
      <c r="C71" s="28" t="s">
        <v>236</v>
      </c>
      <c r="D71" s="29">
        <v>9</v>
      </c>
      <c r="E71" s="28" t="s">
        <v>27</v>
      </c>
      <c r="F71" s="30"/>
      <c r="G71" s="30"/>
      <c r="H71" s="30">
        <f>ROUND(D71*F71, 0)</f>
        <v>0</v>
      </c>
      <c r="I71" s="30">
        <f>ROUND(D71*G71, 0)</f>
        <v>0</v>
      </c>
    </row>
    <row r="72" spans="1:9" x14ac:dyDescent="0.25">
      <c r="F72" s="30"/>
      <c r="G72" s="30"/>
      <c r="H72" s="30"/>
      <c r="I72" s="30"/>
    </row>
    <row r="73" spans="1:9" s="35" customFormat="1" x14ac:dyDescent="0.25">
      <c r="A73" s="31"/>
      <c r="B73" s="32"/>
      <c r="C73" s="32" t="s">
        <v>12</v>
      </c>
      <c r="D73" s="33"/>
      <c r="E73" s="32"/>
      <c r="F73" s="34"/>
      <c r="G73" s="34"/>
      <c r="H73" s="34">
        <f>ROUND(SUM(H65:H72),0)</f>
        <v>0</v>
      </c>
      <c r="I73" s="34">
        <f>ROUND(SUM(I65:I72),0)</f>
        <v>0</v>
      </c>
    </row>
    <row r="76" spans="1:9" x14ac:dyDescent="0.25">
      <c r="C76" s="36" t="s">
        <v>256</v>
      </c>
      <c r="H76" s="30">
        <f>SUM(H73,H62,H53,H44,H39,H6)</f>
        <v>0</v>
      </c>
      <c r="I76" s="30">
        <f>SUM(I73,I62,I53,I44,I39,I6)</f>
        <v>0</v>
      </c>
    </row>
    <row r="77" spans="1:9" ht="14.45" customHeight="1" x14ac:dyDescent="0.25">
      <c r="C77" s="36" t="s">
        <v>285</v>
      </c>
      <c r="H77" s="85">
        <f>SUM(H76:I76)</f>
        <v>0</v>
      </c>
      <c r="I77" s="85"/>
    </row>
  </sheetData>
  <pageMargins left="0.2361111111111111" right="0.2361111111111111" top="0.69444444444444442" bottom="0.69444444444444442" header="0.41666666666666669" footer="0.41666666666666669"/>
  <pageSetup paperSize="9" scale="95" orientation="portrait" useFirstPageNumber="1" horizontalDpi="4294967293" r:id="rId1"/>
  <headerFooter>
    <oddHeader>&amp;L&amp;"Times New Roman CE,Félkövér"&amp;10Kastélypark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workbookViewId="0">
      <selection activeCell="K56" sqref="K56"/>
    </sheetView>
  </sheetViews>
  <sheetFormatPr defaultColWidth="8.85546875" defaultRowHeight="15" x14ac:dyDescent="0.25"/>
  <cols>
    <col min="1" max="1" width="44.5703125" style="43" bestFit="1" customWidth="1"/>
    <col min="2" max="3" width="8.85546875" style="43"/>
    <col min="4" max="4" width="11.42578125" style="43" bestFit="1" customWidth="1"/>
    <col min="5" max="5" width="8.85546875" style="43"/>
    <col min="6" max="6" width="12.5703125" style="43" bestFit="1" customWidth="1"/>
    <col min="7" max="7" width="15.42578125" style="43" bestFit="1" customWidth="1"/>
    <col min="8" max="16384" width="8.85546875" style="43"/>
  </cols>
  <sheetData>
    <row r="1" spans="1:7" ht="73.150000000000006" customHeight="1" thickBot="1" x14ac:dyDescent="0.3">
      <c r="A1" s="146" t="s">
        <v>111</v>
      </c>
      <c r="B1" s="147"/>
      <c r="C1" s="147"/>
      <c r="D1" s="147"/>
      <c r="E1" s="147"/>
      <c r="F1" s="147"/>
      <c r="G1" s="148"/>
    </row>
    <row r="2" spans="1:7" ht="20.45" customHeight="1" x14ac:dyDescent="0.25">
      <c r="B2" s="44"/>
      <c r="D2" s="14"/>
    </row>
    <row r="3" spans="1:7" ht="15.75" x14ac:dyDescent="0.25">
      <c r="A3" s="45" t="s">
        <v>112</v>
      </c>
      <c r="B3" s="46" t="s">
        <v>250</v>
      </c>
      <c r="C3" s="47"/>
      <c r="D3" s="15" t="s">
        <v>113</v>
      </c>
      <c r="E3" s="47" t="s">
        <v>114</v>
      </c>
      <c r="F3" s="47"/>
      <c r="G3" s="47" t="s">
        <v>115</v>
      </c>
    </row>
    <row r="4" spans="1:7" ht="15.75" x14ac:dyDescent="0.25">
      <c r="A4" s="48" t="s">
        <v>116</v>
      </c>
      <c r="B4" s="49"/>
      <c r="C4" s="50"/>
      <c r="D4" s="16"/>
      <c r="E4" s="50"/>
      <c r="F4" s="50"/>
      <c r="G4" s="50"/>
    </row>
    <row r="5" spans="1:7" ht="15.75" x14ac:dyDescent="0.25">
      <c r="A5" s="51"/>
      <c r="B5" s="51">
        <v>43</v>
      </c>
      <c r="C5" s="52" t="s">
        <v>27</v>
      </c>
      <c r="D5" s="17"/>
      <c r="E5" s="53" t="s">
        <v>117</v>
      </c>
      <c r="F5" s="53"/>
      <c r="G5" s="54">
        <f>SUM(B5*D5)</f>
        <v>0</v>
      </c>
    </row>
    <row r="6" spans="1:7" ht="15.75" x14ac:dyDescent="0.25">
      <c r="A6" s="48" t="s">
        <v>118</v>
      </c>
      <c r="B6" s="49"/>
      <c r="C6" s="52"/>
      <c r="D6" s="17"/>
      <c r="E6" s="53"/>
      <c r="F6" s="53"/>
      <c r="G6" s="53"/>
    </row>
    <row r="7" spans="1:7" ht="15.75" x14ac:dyDescent="0.25">
      <c r="A7" s="49"/>
      <c r="B7" s="51">
        <v>10000</v>
      </c>
      <c r="C7" s="52" t="s">
        <v>15</v>
      </c>
      <c r="D7" s="17"/>
      <c r="E7" s="53" t="s">
        <v>119</v>
      </c>
      <c r="F7" s="53"/>
      <c r="G7" s="54">
        <f>SUM(B7*D7)</f>
        <v>0</v>
      </c>
    </row>
    <row r="8" spans="1:7" ht="15.75" x14ac:dyDescent="0.25">
      <c r="A8" s="48" t="s">
        <v>120</v>
      </c>
      <c r="B8" s="49"/>
      <c r="C8" s="53"/>
      <c r="D8" s="17"/>
      <c r="E8" s="53"/>
      <c r="F8" s="53"/>
      <c r="G8" s="53"/>
    </row>
    <row r="9" spans="1:7" ht="15.75" x14ac:dyDescent="0.25">
      <c r="A9" s="52" t="s">
        <v>121</v>
      </c>
      <c r="B9" s="51">
        <v>30</v>
      </c>
      <c r="C9" s="53" t="s">
        <v>27</v>
      </c>
      <c r="D9" s="18"/>
      <c r="E9" s="52" t="s">
        <v>117</v>
      </c>
      <c r="F9" s="54">
        <f>SUM(B9*D9)</f>
        <v>0</v>
      </c>
      <c r="G9" s="54"/>
    </row>
    <row r="10" spans="1:7" ht="15.75" x14ac:dyDescent="0.25">
      <c r="A10" s="52" t="s">
        <v>122</v>
      </c>
      <c r="B10" s="51">
        <v>30</v>
      </c>
      <c r="C10" s="52" t="s">
        <v>27</v>
      </c>
      <c r="D10" s="18"/>
      <c r="E10" s="52" t="s">
        <v>117</v>
      </c>
      <c r="F10" s="54">
        <f>SUM(B10*D10)</f>
        <v>0</v>
      </c>
      <c r="G10" s="53"/>
    </row>
    <row r="11" spans="1:7" ht="15.75" x14ac:dyDescent="0.25">
      <c r="A11" s="52" t="s">
        <v>123</v>
      </c>
      <c r="B11" s="51">
        <v>10</v>
      </c>
      <c r="C11" s="52" t="s">
        <v>27</v>
      </c>
      <c r="D11" s="18"/>
      <c r="E11" s="52" t="s">
        <v>117</v>
      </c>
      <c r="F11" s="54">
        <f>SUM(B11*D11)</f>
        <v>0</v>
      </c>
      <c r="G11" s="53"/>
    </row>
    <row r="12" spans="1:7" ht="15.75" x14ac:dyDescent="0.25">
      <c r="A12" s="52" t="s">
        <v>124</v>
      </c>
      <c r="B12" s="51">
        <v>100</v>
      </c>
      <c r="C12" s="52" t="s">
        <v>27</v>
      </c>
      <c r="D12" s="18"/>
      <c r="E12" s="52" t="s">
        <v>117</v>
      </c>
      <c r="F12" s="54">
        <f>SUM(B12*D12)</f>
        <v>0</v>
      </c>
      <c r="G12" s="53"/>
    </row>
    <row r="13" spans="1:7" ht="15.75" x14ac:dyDescent="0.25">
      <c r="A13" s="52" t="s">
        <v>125</v>
      </c>
      <c r="B13" s="51">
        <v>100</v>
      </c>
      <c r="C13" s="52" t="s">
        <v>27</v>
      </c>
      <c r="D13" s="18"/>
      <c r="E13" s="52" t="s">
        <v>117</v>
      </c>
      <c r="F13" s="54">
        <f>SUM(B13*D13)</f>
        <v>0</v>
      </c>
      <c r="G13" s="53"/>
    </row>
    <row r="14" spans="1:7" ht="15.75" x14ac:dyDescent="0.25">
      <c r="A14" s="52" t="s">
        <v>126</v>
      </c>
      <c r="B14" s="51"/>
      <c r="C14" s="52"/>
      <c r="D14" s="18"/>
      <c r="E14" s="52"/>
      <c r="F14" s="54"/>
      <c r="G14" s="53"/>
    </row>
    <row r="15" spans="1:7" ht="15.75" x14ac:dyDescent="0.25">
      <c r="A15" s="55" t="s">
        <v>127</v>
      </c>
      <c r="B15" s="51">
        <v>70</v>
      </c>
      <c r="C15" s="52" t="s">
        <v>27</v>
      </c>
      <c r="D15" s="17"/>
      <c r="E15" s="52" t="s">
        <v>117</v>
      </c>
      <c r="F15" s="54">
        <f>SUM(B15*D15)</f>
        <v>0</v>
      </c>
      <c r="G15" s="53"/>
    </row>
    <row r="16" spans="1:7" ht="15.75" x14ac:dyDescent="0.25">
      <c r="A16" s="48" t="s">
        <v>128</v>
      </c>
      <c r="B16" s="51">
        <v>200</v>
      </c>
      <c r="C16" s="52" t="s">
        <v>27</v>
      </c>
      <c r="D16" s="18"/>
      <c r="E16" s="52" t="s">
        <v>117</v>
      </c>
      <c r="F16" s="54">
        <f>SUM(B16*D16)</f>
        <v>0</v>
      </c>
      <c r="G16" s="53"/>
    </row>
    <row r="17" spans="1:7" ht="31.9" customHeight="1" thickBot="1" x14ac:dyDescent="0.3">
      <c r="A17" s="73" t="s">
        <v>129</v>
      </c>
      <c r="B17" s="79"/>
      <c r="C17" s="73"/>
      <c r="D17" s="19"/>
      <c r="E17" s="74"/>
      <c r="F17" s="74"/>
      <c r="G17" s="76">
        <f>SUM(F7:F16)</f>
        <v>0</v>
      </c>
    </row>
    <row r="18" spans="1:7" ht="15.75" x14ac:dyDescent="0.25">
      <c r="A18" s="70" t="s">
        <v>130</v>
      </c>
      <c r="B18" s="78"/>
      <c r="C18" s="70"/>
      <c r="D18" s="20"/>
      <c r="E18" s="71"/>
      <c r="F18" s="71"/>
      <c r="G18" s="72">
        <f>SUM(G5:G17)</f>
        <v>0</v>
      </c>
    </row>
    <row r="19" spans="1:7" x14ac:dyDescent="0.25">
      <c r="B19" s="44"/>
      <c r="D19" s="14"/>
    </row>
    <row r="20" spans="1:7" ht="15.75" x14ac:dyDescent="0.25">
      <c r="A20" s="56" t="s">
        <v>131</v>
      </c>
      <c r="B20" s="50"/>
      <c r="C20" s="50"/>
      <c r="D20" s="16"/>
      <c r="E20" s="50"/>
      <c r="F20" s="50"/>
      <c r="G20" s="50"/>
    </row>
    <row r="21" spans="1:7" ht="15.75" x14ac:dyDescent="0.25">
      <c r="A21" s="48" t="s">
        <v>132</v>
      </c>
      <c r="B21" s="53"/>
      <c r="C21" s="53"/>
      <c r="D21" s="17"/>
      <c r="E21" s="53"/>
      <c r="F21" s="53"/>
      <c r="G21" s="53"/>
    </row>
    <row r="22" spans="1:7" ht="15.75" x14ac:dyDescent="0.25">
      <c r="A22" s="49"/>
      <c r="B22" s="53">
        <v>14</v>
      </c>
      <c r="C22" s="52" t="s">
        <v>27</v>
      </c>
      <c r="D22" s="17"/>
      <c r="E22" s="53" t="s">
        <v>117</v>
      </c>
      <c r="F22" s="48"/>
      <c r="G22" s="58">
        <f>SUM(B22*D22)</f>
        <v>0</v>
      </c>
    </row>
    <row r="23" spans="1:7" ht="15.75" x14ac:dyDescent="0.25">
      <c r="A23" s="48" t="s">
        <v>133</v>
      </c>
      <c r="B23" s="53"/>
      <c r="C23" s="52"/>
      <c r="D23" s="17"/>
      <c r="E23" s="53"/>
      <c r="F23" s="48"/>
      <c r="G23" s="58"/>
    </row>
    <row r="24" spans="1:7" ht="15.75" x14ac:dyDescent="0.25">
      <c r="A24" s="50"/>
      <c r="B24" s="53">
        <v>0.6</v>
      </c>
      <c r="C24" s="53" t="s">
        <v>134</v>
      </c>
      <c r="D24" s="18"/>
      <c r="E24" s="52" t="s">
        <v>135</v>
      </c>
      <c r="F24" s="53"/>
      <c r="G24" s="54">
        <f>SUM(D24*B24)</f>
        <v>0</v>
      </c>
    </row>
    <row r="25" spans="1:7" ht="15.75" x14ac:dyDescent="0.25">
      <c r="A25" s="48" t="s">
        <v>136</v>
      </c>
      <c r="B25" s="53"/>
      <c r="C25" s="53"/>
      <c r="D25" s="17"/>
      <c r="E25" s="53"/>
      <c r="F25" s="53"/>
      <c r="G25" s="53"/>
    </row>
    <row r="26" spans="1:7" ht="15.75" x14ac:dyDescent="0.25">
      <c r="A26" s="52" t="s">
        <v>137</v>
      </c>
      <c r="B26" s="53">
        <v>50</v>
      </c>
      <c r="C26" s="52" t="s">
        <v>27</v>
      </c>
      <c r="D26" s="17"/>
      <c r="E26" s="52" t="s">
        <v>117</v>
      </c>
      <c r="F26" s="53"/>
      <c r="G26" s="54">
        <f>SUM(B26*D26)</f>
        <v>0</v>
      </c>
    </row>
    <row r="27" spans="1:7" ht="15.75" x14ac:dyDescent="0.25">
      <c r="A27" s="52" t="s">
        <v>138</v>
      </c>
      <c r="B27" s="59">
        <v>20</v>
      </c>
      <c r="C27" s="53" t="s">
        <v>27</v>
      </c>
      <c r="D27" s="18"/>
      <c r="E27" s="53" t="s">
        <v>117</v>
      </c>
      <c r="F27" s="53"/>
      <c r="G27" s="54">
        <f>SUM(B27*D27)</f>
        <v>0</v>
      </c>
    </row>
    <row r="28" spans="1:7" ht="15.75" x14ac:dyDescent="0.25">
      <c r="A28" s="48" t="s">
        <v>139</v>
      </c>
      <c r="B28" s="53"/>
      <c r="C28" s="53"/>
      <c r="D28" s="17"/>
      <c r="E28" s="53"/>
      <c r="F28" s="53"/>
      <c r="G28" s="53"/>
    </row>
    <row r="29" spans="1:7" ht="16.5" thickBot="1" x14ac:dyDescent="0.3">
      <c r="A29" s="77" t="s">
        <v>140</v>
      </c>
      <c r="B29" s="74">
        <v>60</v>
      </c>
      <c r="C29" s="75" t="s">
        <v>27</v>
      </c>
      <c r="D29" s="19"/>
      <c r="E29" s="75" t="s">
        <v>117</v>
      </c>
      <c r="F29" s="74"/>
      <c r="G29" s="76">
        <f>SUM(D29*B29)</f>
        <v>0</v>
      </c>
    </row>
    <row r="30" spans="1:7" ht="15.75" x14ac:dyDescent="0.25">
      <c r="A30" s="70" t="s">
        <v>141</v>
      </c>
      <c r="B30" s="70"/>
      <c r="C30" s="71"/>
      <c r="D30" s="20"/>
      <c r="E30" s="71"/>
      <c r="F30" s="71"/>
      <c r="G30" s="21">
        <f>SUM(G21:G29)</f>
        <v>0</v>
      </c>
    </row>
    <row r="31" spans="1:7" x14ac:dyDescent="0.25">
      <c r="B31" s="44"/>
      <c r="D31" s="14"/>
    </row>
    <row r="32" spans="1:7" ht="15.75" x14ac:dyDescent="0.25">
      <c r="A32" s="60" t="s">
        <v>142</v>
      </c>
      <c r="B32" s="53"/>
      <c r="C32" s="53"/>
      <c r="D32" s="17"/>
      <c r="E32" s="53"/>
      <c r="F32" s="53"/>
      <c r="G32" s="53"/>
    </row>
    <row r="33" spans="1:7" ht="15.75" x14ac:dyDescent="0.25">
      <c r="A33" s="48" t="s">
        <v>143</v>
      </c>
      <c r="B33" s="53"/>
      <c r="C33" s="48"/>
      <c r="D33" s="17"/>
      <c r="E33" s="48"/>
      <c r="F33" s="53"/>
      <c r="G33" s="53"/>
    </row>
    <row r="34" spans="1:7" ht="15.75" x14ac:dyDescent="0.25">
      <c r="A34" s="49"/>
      <c r="B34" s="53">
        <v>24</v>
      </c>
      <c r="C34" s="52" t="s">
        <v>27</v>
      </c>
      <c r="D34" s="17"/>
      <c r="E34" s="48" t="s">
        <v>117</v>
      </c>
      <c r="F34" s="53"/>
      <c r="G34" s="54">
        <f>SUM(B34*D34)</f>
        <v>0</v>
      </c>
    </row>
    <row r="35" spans="1:7" ht="15.75" x14ac:dyDescent="0.25">
      <c r="A35" s="48" t="s">
        <v>144</v>
      </c>
      <c r="B35" s="53"/>
      <c r="C35" s="53"/>
      <c r="D35" s="17"/>
      <c r="E35" s="53"/>
      <c r="F35" s="53"/>
      <c r="G35" s="53"/>
    </row>
    <row r="36" spans="1:7" ht="15.75" x14ac:dyDescent="0.25">
      <c r="A36" s="52" t="s">
        <v>145</v>
      </c>
      <c r="B36" s="51">
        <v>182</v>
      </c>
      <c r="C36" s="53" t="s">
        <v>27</v>
      </c>
      <c r="D36" s="18"/>
      <c r="E36" s="53" t="s">
        <v>117</v>
      </c>
      <c r="F36" s="53"/>
      <c r="G36" s="54">
        <f>SUM(B36*D36)</f>
        <v>0</v>
      </c>
    </row>
    <row r="37" spans="1:7" ht="15.75" x14ac:dyDescent="0.25">
      <c r="A37" s="52" t="s">
        <v>146</v>
      </c>
      <c r="B37" s="53">
        <v>80</v>
      </c>
      <c r="C37" s="53" t="s">
        <v>27</v>
      </c>
      <c r="D37" s="18"/>
      <c r="E37" s="53" t="s">
        <v>117</v>
      </c>
      <c r="F37" s="52"/>
      <c r="G37" s="54">
        <f>SUM(D37*B37)</f>
        <v>0</v>
      </c>
    </row>
    <row r="38" spans="1:7" ht="15.75" x14ac:dyDescent="0.25">
      <c r="A38" s="52" t="s">
        <v>147</v>
      </c>
      <c r="B38" s="53">
        <v>70</v>
      </c>
      <c r="C38" s="53"/>
      <c r="D38" s="18"/>
      <c r="E38" s="52" t="s">
        <v>117</v>
      </c>
      <c r="F38" s="53"/>
      <c r="G38" s="54">
        <f>SUM(B38*D38)</f>
        <v>0</v>
      </c>
    </row>
    <row r="39" spans="1:7" ht="15.75" x14ac:dyDescent="0.25">
      <c r="A39" s="52" t="s">
        <v>148</v>
      </c>
      <c r="B39" s="53">
        <v>300</v>
      </c>
      <c r="C39" s="52" t="s">
        <v>27</v>
      </c>
      <c r="D39" s="17"/>
      <c r="E39" s="53" t="s">
        <v>117</v>
      </c>
      <c r="F39" s="53"/>
      <c r="G39" s="54">
        <f>SUM(D39*B39)</f>
        <v>0</v>
      </c>
    </row>
    <row r="40" spans="1:7" ht="15.75" x14ac:dyDescent="0.25">
      <c r="A40" s="52" t="s">
        <v>149</v>
      </c>
      <c r="B40" s="53">
        <v>100</v>
      </c>
      <c r="C40" s="52" t="s">
        <v>27</v>
      </c>
      <c r="D40" s="17"/>
      <c r="E40" s="53" t="s">
        <v>117</v>
      </c>
      <c r="F40" s="53"/>
      <c r="G40" s="54">
        <f>SUM(D40*B40)</f>
        <v>0</v>
      </c>
    </row>
    <row r="41" spans="1:7" ht="15.75" x14ac:dyDescent="0.25">
      <c r="A41" s="48" t="s">
        <v>150</v>
      </c>
      <c r="B41" s="53"/>
      <c r="C41" s="53"/>
      <c r="D41" s="17"/>
      <c r="E41" s="53"/>
      <c r="F41" s="53"/>
      <c r="G41" s="53"/>
    </row>
    <row r="42" spans="1:7" ht="15.75" x14ac:dyDescent="0.25">
      <c r="A42" s="52" t="s">
        <v>151</v>
      </c>
      <c r="B42" s="53">
        <v>262</v>
      </c>
      <c r="C42" s="52" t="s">
        <v>27</v>
      </c>
      <c r="D42" s="18"/>
      <c r="E42" s="53" t="s">
        <v>117</v>
      </c>
      <c r="F42" s="53"/>
      <c r="G42" s="54">
        <f>SUM(B42*D42)</f>
        <v>0</v>
      </c>
    </row>
    <row r="43" spans="1:7" ht="15.75" x14ac:dyDescent="0.25">
      <c r="A43" s="52" t="s">
        <v>152</v>
      </c>
      <c r="B43" s="53">
        <v>300</v>
      </c>
      <c r="C43" s="52" t="s">
        <v>27</v>
      </c>
      <c r="D43" s="17"/>
      <c r="E43" s="52" t="s">
        <v>117</v>
      </c>
      <c r="F43" s="52"/>
      <c r="G43" s="54">
        <f>SUM(B43*D43)</f>
        <v>0</v>
      </c>
    </row>
    <row r="44" spans="1:7" ht="16.5" thickBot="1" x14ac:dyDescent="0.3">
      <c r="A44" s="75" t="s">
        <v>153</v>
      </c>
      <c r="B44" s="74">
        <v>100</v>
      </c>
      <c r="C44" s="75" t="s">
        <v>27</v>
      </c>
      <c r="D44" s="19"/>
      <c r="E44" s="75" t="s">
        <v>117</v>
      </c>
      <c r="F44" s="75"/>
      <c r="G44" s="76">
        <f>SUM(B44*D44)</f>
        <v>0</v>
      </c>
    </row>
    <row r="45" spans="1:7" ht="15.75" x14ac:dyDescent="0.25">
      <c r="A45" s="70" t="s">
        <v>154</v>
      </c>
      <c r="B45" s="71"/>
      <c r="C45" s="71"/>
      <c r="D45" s="20"/>
      <c r="E45" s="71"/>
      <c r="F45" s="71"/>
      <c r="G45" s="22">
        <f>SUM(G32:G44)</f>
        <v>0</v>
      </c>
    </row>
    <row r="46" spans="1:7" x14ac:dyDescent="0.25">
      <c r="B46" s="44"/>
      <c r="D46" s="14"/>
    </row>
    <row r="47" spans="1:7" x14ac:dyDescent="0.25">
      <c r="B47" s="44"/>
      <c r="D47" s="14"/>
    </row>
    <row r="48" spans="1:7" ht="15.75" x14ac:dyDescent="0.25">
      <c r="A48" s="61" t="s">
        <v>155</v>
      </c>
      <c r="B48" s="62"/>
      <c r="C48" s="50"/>
      <c r="D48" s="16"/>
      <c r="E48" s="50"/>
      <c r="F48" s="50"/>
      <c r="G48" s="57">
        <f>SUM(G45+G30+G18)</f>
        <v>0</v>
      </c>
    </row>
    <row r="49" spans="1:7" ht="15.75" thickBot="1" x14ac:dyDescent="0.3">
      <c r="A49" s="66" t="s">
        <v>156</v>
      </c>
      <c r="B49" s="67"/>
      <c r="C49" s="68"/>
      <c r="D49" s="23"/>
      <c r="E49" s="68"/>
      <c r="F49" s="68"/>
      <c r="G49" s="69">
        <f>SUM(G48*27%)</f>
        <v>0</v>
      </c>
    </row>
    <row r="50" spans="1:7" x14ac:dyDescent="0.25">
      <c r="A50" s="63" t="s">
        <v>157</v>
      </c>
      <c r="B50" s="64"/>
      <c r="C50" s="63"/>
      <c r="D50" s="24"/>
      <c r="E50" s="63"/>
      <c r="F50" s="63"/>
      <c r="G50" s="65">
        <f>SUM(G48:G49)</f>
        <v>0</v>
      </c>
    </row>
  </sheetData>
  <mergeCells count="1">
    <mergeCell ref="A1:G1"/>
  </mergeCells>
  <pageMargins left="0.39370078740157483" right="0.39370078740157483" top="0.39370078740157483" bottom="0.39370078740157483" header="0.31496062992125984" footer="0.31496062992125984"/>
  <pageSetup paperSize="9" scale="85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5"/>
  <sheetViews>
    <sheetView topLeftCell="A72" workbookViewId="0">
      <selection activeCell="C72" sqref="C72"/>
    </sheetView>
  </sheetViews>
  <sheetFormatPr defaultColWidth="9.140625" defaultRowHeight="12.75" x14ac:dyDescent="0.25"/>
  <cols>
    <col min="1" max="1" width="4.28515625" style="27" customWidth="1"/>
    <col min="2" max="2" width="9.28515625" style="28" customWidth="1"/>
    <col min="3" max="3" width="36.7109375" style="28" customWidth="1"/>
    <col min="4" max="4" width="6.7109375" style="29" customWidth="1"/>
    <col min="5" max="5" width="6.7109375" style="28" customWidth="1"/>
    <col min="6" max="7" width="8.28515625" style="29" customWidth="1"/>
    <col min="8" max="9" width="10.28515625" style="29" customWidth="1"/>
    <col min="10" max="16384" width="9.140625" style="28"/>
  </cols>
  <sheetData>
    <row r="1" spans="1:9" s="36" customFormat="1" ht="25.5" x14ac:dyDescent="0.25">
      <c r="A1" s="31" t="s">
        <v>0</v>
      </c>
      <c r="B1" s="32" t="s">
        <v>1</v>
      </c>
      <c r="C1" s="32" t="s">
        <v>2</v>
      </c>
      <c r="D1" s="33" t="s">
        <v>3</v>
      </c>
      <c r="E1" s="32" t="s">
        <v>4</v>
      </c>
      <c r="F1" s="33" t="s">
        <v>5</v>
      </c>
      <c r="G1" s="33" t="s">
        <v>6</v>
      </c>
      <c r="H1" s="33" t="s">
        <v>7</v>
      </c>
      <c r="I1" s="33" t="s">
        <v>8</v>
      </c>
    </row>
    <row r="2" spans="1:9" s="36" customFormat="1" x14ac:dyDescent="0.25">
      <c r="A2" s="80"/>
      <c r="B2" s="35"/>
      <c r="C2" s="35"/>
      <c r="D2" s="81"/>
      <c r="E2" s="35"/>
      <c r="F2" s="81"/>
      <c r="G2" s="81"/>
      <c r="H2" s="81"/>
      <c r="I2" s="81"/>
    </row>
    <row r="3" spans="1:9" s="36" customFormat="1" x14ac:dyDescent="0.25">
      <c r="A3" s="80"/>
      <c r="B3" s="35"/>
      <c r="C3" s="35" t="s">
        <v>13</v>
      </c>
      <c r="D3" s="81"/>
      <c r="E3" s="35"/>
      <c r="F3" s="81"/>
      <c r="G3" s="81"/>
      <c r="H3" s="81"/>
      <c r="I3" s="81"/>
    </row>
    <row r="4" spans="1:9" ht="25.5" x14ac:dyDescent="0.25">
      <c r="A4" s="27">
        <v>1</v>
      </c>
      <c r="B4" s="28" t="s">
        <v>9</v>
      </c>
      <c r="C4" s="42" t="s">
        <v>11</v>
      </c>
      <c r="D4" s="29">
        <v>1</v>
      </c>
      <c r="E4" s="28" t="s">
        <v>10</v>
      </c>
      <c r="F4" s="30"/>
      <c r="G4" s="30"/>
      <c r="H4" s="30">
        <f>ROUND(D4*F4, 0)</f>
        <v>0</v>
      </c>
      <c r="I4" s="30">
        <f>ROUND(D4*G4, 0)</f>
        <v>0</v>
      </c>
    </row>
    <row r="5" spans="1:9" x14ac:dyDescent="0.25">
      <c r="F5" s="30"/>
      <c r="G5" s="30"/>
      <c r="H5" s="30"/>
      <c r="I5" s="30"/>
    </row>
    <row r="6" spans="1:9" s="35" customFormat="1" x14ac:dyDescent="0.25">
      <c r="A6" s="31"/>
      <c r="B6" s="32"/>
      <c r="C6" s="32" t="s">
        <v>12</v>
      </c>
      <c r="D6" s="33"/>
      <c r="E6" s="32"/>
      <c r="F6" s="34"/>
      <c r="G6" s="34"/>
      <c r="H6" s="34">
        <f>ROUND(SUM(H4:H5),0)</f>
        <v>0</v>
      </c>
      <c r="I6" s="34">
        <f>ROUND(SUM(I4:I5),0)</f>
        <v>0</v>
      </c>
    </row>
    <row r="8" spans="1:9" x14ac:dyDescent="0.25">
      <c r="C8" s="36" t="s">
        <v>72</v>
      </c>
    </row>
    <row r="9" spans="1:9" ht="38.25" x14ac:dyDescent="0.25">
      <c r="A9" s="27">
        <v>1</v>
      </c>
      <c r="B9" s="28" t="s">
        <v>73</v>
      </c>
      <c r="C9" s="42" t="s">
        <v>74</v>
      </c>
      <c r="D9" s="29">
        <v>40</v>
      </c>
      <c r="E9" s="28" t="s">
        <v>15</v>
      </c>
      <c r="F9" s="30"/>
      <c r="G9" s="30"/>
      <c r="H9" s="30">
        <f>ROUND(D9*F9, 0)</f>
        <v>0</v>
      </c>
      <c r="I9" s="30">
        <f>ROUND(D9*G9, 0)</f>
        <v>0</v>
      </c>
    </row>
    <row r="10" spans="1:9" x14ac:dyDescent="0.25">
      <c r="F10" s="30"/>
      <c r="G10" s="30"/>
      <c r="H10" s="30"/>
      <c r="I10" s="30"/>
    </row>
    <row r="11" spans="1:9" s="35" customFormat="1" x14ac:dyDescent="0.25">
      <c r="A11" s="31"/>
      <c r="B11" s="32"/>
      <c r="C11" s="32" t="s">
        <v>12</v>
      </c>
      <c r="D11" s="33"/>
      <c r="E11" s="32"/>
      <c r="F11" s="34"/>
      <c r="G11" s="34"/>
      <c r="H11" s="34">
        <f>ROUND(SUM(H9:H10),0)</f>
        <v>0</v>
      </c>
      <c r="I11" s="34">
        <f>ROUND(SUM(I9:I10),0)</f>
        <v>0</v>
      </c>
    </row>
    <row r="13" spans="1:9" x14ac:dyDescent="0.25">
      <c r="C13" s="36" t="s">
        <v>52</v>
      </c>
    </row>
    <row r="14" spans="1:9" ht="38.25" x14ac:dyDescent="0.25">
      <c r="A14" s="27">
        <v>1</v>
      </c>
      <c r="B14" s="28" t="s">
        <v>14</v>
      </c>
      <c r="C14" s="42" t="s">
        <v>42</v>
      </c>
      <c r="D14" s="29">
        <v>650</v>
      </c>
      <c r="E14" s="28" t="s">
        <v>15</v>
      </c>
      <c r="F14" s="30"/>
      <c r="G14" s="30"/>
      <c r="H14" s="30">
        <f>ROUND(D14*F14, 0)</f>
        <v>0</v>
      </c>
      <c r="I14" s="30">
        <f>ROUND(D14*G14, 0)</f>
        <v>0</v>
      </c>
    </row>
    <row r="15" spans="1:9" x14ac:dyDescent="0.25">
      <c r="F15" s="30"/>
      <c r="G15" s="30"/>
      <c r="H15" s="30"/>
      <c r="I15" s="30"/>
    </row>
    <row r="16" spans="1:9" ht="51" x14ac:dyDescent="0.25">
      <c r="A16" s="27">
        <v>2</v>
      </c>
      <c r="B16" s="28" t="s">
        <v>16</v>
      </c>
      <c r="C16" s="42" t="s">
        <v>18</v>
      </c>
      <c r="D16" s="29">
        <v>406</v>
      </c>
      <c r="E16" s="28" t="s">
        <v>17</v>
      </c>
      <c r="F16" s="30"/>
      <c r="G16" s="30"/>
      <c r="H16" s="30">
        <f>ROUND(D16*F16, 0)</f>
        <v>0</v>
      </c>
      <c r="I16" s="30">
        <f>ROUND(D16*G16, 0)</f>
        <v>0</v>
      </c>
    </row>
    <row r="17" spans="1:9" x14ac:dyDescent="0.25">
      <c r="F17" s="30"/>
      <c r="G17" s="30"/>
      <c r="H17" s="30"/>
      <c r="I17" s="30"/>
    </row>
    <row r="18" spans="1:9" ht="54" x14ac:dyDescent="0.25">
      <c r="A18" s="27">
        <v>3</v>
      </c>
      <c r="B18" s="28" t="s">
        <v>43</v>
      </c>
      <c r="C18" s="42" t="s">
        <v>44</v>
      </c>
      <c r="D18" s="29">
        <v>10.6</v>
      </c>
      <c r="E18" s="28" t="s">
        <v>17</v>
      </c>
      <c r="F18" s="30"/>
      <c r="G18" s="30"/>
      <c r="H18" s="30">
        <f>ROUND(D18*F18, 0)</f>
        <v>0</v>
      </c>
      <c r="I18" s="30">
        <f>ROUND(D18*G18, 0)</f>
        <v>0</v>
      </c>
    </row>
    <row r="19" spans="1:9" x14ac:dyDescent="0.25">
      <c r="F19" s="30"/>
      <c r="G19" s="30"/>
      <c r="H19" s="30"/>
      <c r="I19" s="30"/>
    </row>
    <row r="20" spans="1:9" ht="38.25" x14ac:dyDescent="0.25">
      <c r="A20" s="27">
        <v>4</v>
      </c>
      <c r="B20" s="28" t="s">
        <v>19</v>
      </c>
      <c r="C20" s="42" t="s">
        <v>20</v>
      </c>
      <c r="D20" s="29">
        <v>1796</v>
      </c>
      <c r="E20" s="28" t="s">
        <v>15</v>
      </c>
      <c r="F20" s="30"/>
      <c r="G20" s="30"/>
      <c r="H20" s="30">
        <f>ROUND(D20*F20, 0)</f>
        <v>0</v>
      </c>
      <c r="I20" s="30">
        <f>ROUND(D20*G20, 0)</f>
        <v>0</v>
      </c>
    </row>
    <row r="21" spans="1:9" x14ac:dyDescent="0.25">
      <c r="F21" s="30"/>
      <c r="G21" s="30"/>
      <c r="H21" s="30"/>
      <c r="I21" s="30"/>
    </row>
    <row r="22" spans="1:9" ht="38.25" x14ac:dyDescent="0.25">
      <c r="A22" s="27">
        <v>5</v>
      </c>
      <c r="B22" s="28" t="s">
        <v>45</v>
      </c>
      <c r="C22" s="42" t="s">
        <v>46</v>
      </c>
      <c r="D22" s="29">
        <v>890</v>
      </c>
      <c r="E22" s="28" t="s">
        <v>15</v>
      </c>
      <c r="F22" s="30"/>
      <c r="G22" s="30"/>
      <c r="H22" s="30">
        <f>ROUND(D22*F22, 0)</f>
        <v>0</v>
      </c>
      <c r="I22" s="30">
        <f>ROUND(D22*G22, 0)</f>
        <v>0</v>
      </c>
    </row>
    <row r="23" spans="1:9" x14ac:dyDescent="0.25">
      <c r="F23" s="30"/>
      <c r="G23" s="30"/>
      <c r="H23" s="30"/>
      <c r="I23" s="30"/>
    </row>
    <row r="24" spans="1:9" ht="25.5" x14ac:dyDescent="0.25">
      <c r="A24" s="27">
        <v>6</v>
      </c>
      <c r="B24" s="28" t="s">
        <v>75</v>
      </c>
      <c r="C24" s="42" t="s">
        <v>76</v>
      </c>
      <c r="D24" s="29">
        <v>80</v>
      </c>
      <c r="E24" s="28" t="s">
        <v>15</v>
      </c>
      <c r="F24" s="30"/>
      <c r="G24" s="30"/>
      <c r="H24" s="30">
        <f>ROUND(D24*F24, 0)</f>
        <v>0</v>
      </c>
      <c r="I24" s="30">
        <f>ROUND(D24*G24, 0)</f>
        <v>0</v>
      </c>
    </row>
    <row r="25" spans="1:9" x14ac:dyDescent="0.25">
      <c r="F25" s="30"/>
      <c r="G25" s="30"/>
      <c r="H25" s="30"/>
      <c r="I25" s="30"/>
    </row>
    <row r="26" spans="1:9" ht="25.5" x14ac:dyDescent="0.25">
      <c r="A26" s="27">
        <v>7</v>
      </c>
      <c r="B26" s="28" t="s">
        <v>21</v>
      </c>
      <c r="C26" s="42" t="s">
        <v>77</v>
      </c>
      <c r="D26" s="29">
        <v>80</v>
      </c>
      <c r="E26" s="28" t="s">
        <v>15</v>
      </c>
      <c r="F26" s="30"/>
      <c r="G26" s="30"/>
      <c r="H26" s="30">
        <f>ROUND(D26*F26, 0)</f>
        <v>0</v>
      </c>
      <c r="I26" s="30">
        <f>ROUND(D26*G26, 0)</f>
        <v>0</v>
      </c>
    </row>
    <row r="27" spans="1:9" x14ac:dyDescent="0.25">
      <c r="F27" s="30"/>
      <c r="G27" s="30"/>
      <c r="H27" s="30"/>
      <c r="I27" s="30"/>
    </row>
    <row r="28" spans="1:9" ht="25.5" x14ac:dyDescent="0.25">
      <c r="A28" s="27">
        <v>8</v>
      </c>
      <c r="B28" s="28" t="s">
        <v>78</v>
      </c>
      <c r="C28" s="42" t="s">
        <v>79</v>
      </c>
      <c r="D28" s="29">
        <v>110</v>
      </c>
      <c r="E28" s="28" t="s">
        <v>17</v>
      </c>
      <c r="F28" s="30"/>
      <c r="G28" s="30"/>
      <c r="H28" s="30">
        <f>ROUND(D28*F28, 0)</f>
        <v>0</v>
      </c>
      <c r="I28" s="30">
        <f>ROUND(D28*G28, 0)</f>
        <v>0</v>
      </c>
    </row>
    <row r="29" spans="1:9" x14ac:dyDescent="0.25">
      <c r="F29" s="30"/>
      <c r="G29" s="30"/>
      <c r="H29" s="30"/>
      <c r="I29" s="30"/>
    </row>
    <row r="30" spans="1:9" ht="25.5" x14ac:dyDescent="0.25">
      <c r="A30" s="27">
        <v>9</v>
      </c>
      <c r="B30" s="28" t="s">
        <v>22</v>
      </c>
      <c r="C30" s="42" t="s">
        <v>23</v>
      </c>
      <c r="D30" s="29">
        <v>1796</v>
      </c>
      <c r="E30" s="28" t="s">
        <v>15</v>
      </c>
      <c r="F30" s="30"/>
      <c r="G30" s="30"/>
      <c r="H30" s="30">
        <f>ROUND(D30*F30, 0)</f>
        <v>0</v>
      </c>
      <c r="I30" s="30">
        <f>ROUND(D30*G30, 0)</f>
        <v>0</v>
      </c>
    </row>
    <row r="31" spans="1:9" x14ac:dyDescent="0.25">
      <c r="F31" s="30"/>
      <c r="G31" s="30"/>
      <c r="H31" s="30"/>
      <c r="I31" s="30"/>
    </row>
    <row r="32" spans="1:9" ht="25.5" x14ac:dyDescent="0.25">
      <c r="A32" s="27">
        <v>10</v>
      </c>
      <c r="B32" s="28" t="s">
        <v>80</v>
      </c>
      <c r="C32" s="42" t="s">
        <v>81</v>
      </c>
      <c r="D32" s="29">
        <v>110</v>
      </c>
      <c r="E32" s="28" t="s">
        <v>17</v>
      </c>
      <c r="F32" s="30"/>
      <c r="G32" s="30"/>
      <c r="H32" s="30">
        <f>ROUND(D32*F32, 0)</f>
        <v>0</v>
      </c>
      <c r="I32" s="30">
        <f>ROUND(D32*G32, 0)</f>
        <v>0</v>
      </c>
    </row>
    <row r="33" spans="1:9" x14ac:dyDescent="0.25">
      <c r="F33" s="30"/>
      <c r="G33" s="30"/>
      <c r="H33" s="30"/>
      <c r="I33" s="30"/>
    </row>
    <row r="34" spans="1:9" ht="25.5" x14ac:dyDescent="0.25">
      <c r="A34" s="27">
        <v>11</v>
      </c>
      <c r="B34" s="28" t="s">
        <v>24</v>
      </c>
      <c r="C34" s="42" t="s">
        <v>47</v>
      </c>
      <c r="D34" s="29">
        <v>730</v>
      </c>
      <c r="E34" s="28" t="s">
        <v>15</v>
      </c>
      <c r="F34" s="30"/>
      <c r="G34" s="30"/>
      <c r="H34" s="30">
        <f>ROUND(D34*F34, 0)</f>
        <v>0</v>
      </c>
      <c r="I34" s="30">
        <f>ROUND(D34*G34, 0)</f>
        <v>0</v>
      </c>
    </row>
    <row r="35" spans="1:9" x14ac:dyDescent="0.25">
      <c r="F35" s="30"/>
      <c r="G35" s="30"/>
      <c r="H35" s="30"/>
      <c r="I35" s="30"/>
    </row>
    <row r="36" spans="1:9" ht="25.5" x14ac:dyDescent="0.25">
      <c r="A36" s="27">
        <v>12</v>
      </c>
      <c r="B36" s="28" t="s">
        <v>25</v>
      </c>
      <c r="C36" s="42" t="s">
        <v>26</v>
      </c>
      <c r="D36" s="82">
        <v>200</v>
      </c>
      <c r="E36" s="83" t="s">
        <v>17</v>
      </c>
      <c r="F36" s="84"/>
      <c r="G36" s="84"/>
      <c r="H36" s="84">
        <f>ROUND(D36*F36, 0)</f>
        <v>0</v>
      </c>
      <c r="I36" s="84">
        <f>ROUND(D36*G36, 0)</f>
        <v>0</v>
      </c>
    </row>
    <row r="37" spans="1:9" x14ac:dyDescent="0.25">
      <c r="D37" s="82"/>
      <c r="E37" s="83"/>
      <c r="F37" s="84"/>
      <c r="G37" s="84"/>
      <c r="H37" s="84"/>
      <c r="I37" s="84"/>
    </row>
    <row r="38" spans="1:9" ht="38.25" x14ac:dyDescent="0.25">
      <c r="A38" s="27">
        <v>13</v>
      </c>
      <c r="B38" s="28" t="s">
        <v>48</v>
      </c>
      <c r="C38" s="42" t="s">
        <v>49</v>
      </c>
      <c r="D38" s="82">
        <v>23.5</v>
      </c>
      <c r="E38" s="83" t="s">
        <v>17</v>
      </c>
      <c r="F38" s="84"/>
      <c r="G38" s="84"/>
      <c r="H38" s="84">
        <f>ROUND(D38*F38, 0)</f>
        <v>0</v>
      </c>
      <c r="I38" s="84">
        <f>ROUND(D38*G38, 0)</f>
        <v>0</v>
      </c>
    </row>
    <row r="39" spans="1:9" x14ac:dyDescent="0.25">
      <c r="D39" s="82"/>
      <c r="E39" s="83"/>
      <c r="F39" s="84"/>
      <c r="G39" s="84"/>
      <c r="H39" s="84"/>
      <c r="I39" s="84"/>
    </row>
    <row r="40" spans="1:9" ht="25.5" x14ac:dyDescent="0.25">
      <c r="A40" s="27">
        <v>14</v>
      </c>
      <c r="B40" s="28" t="s">
        <v>50</v>
      </c>
      <c r="C40" s="42" t="s">
        <v>51</v>
      </c>
      <c r="D40" s="82">
        <v>27.5</v>
      </c>
      <c r="E40" s="83" t="s">
        <v>17</v>
      </c>
      <c r="F40" s="84"/>
      <c r="G40" s="84"/>
      <c r="H40" s="84">
        <f>ROUND(D40*F40, 0)</f>
        <v>0</v>
      </c>
      <c r="I40" s="84">
        <f>ROUND(D40*G40, 0)</f>
        <v>0</v>
      </c>
    </row>
    <row r="41" spans="1:9" x14ac:dyDescent="0.25">
      <c r="F41" s="30"/>
      <c r="G41" s="30"/>
      <c r="H41" s="30"/>
      <c r="I41" s="30"/>
    </row>
    <row r="42" spans="1:9" s="35" customFormat="1" x14ac:dyDescent="0.25">
      <c r="A42" s="31"/>
      <c r="B42" s="32"/>
      <c r="C42" s="32" t="s">
        <v>12</v>
      </c>
      <c r="D42" s="33"/>
      <c r="E42" s="32"/>
      <c r="F42" s="34"/>
      <c r="G42" s="34"/>
      <c r="H42" s="34">
        <f>ROUND(SUM(H14:H41),0)</f>
        <v>0</v>
      </c>
      <c r="I42" s="34">
        <f>ROUND(SUM(I14:I41),0)</f>
        <v>0</v>
      </c>
    </row>
    <row r="44" spans="1:9" x14ac:dyDescent="0.25">
      <c r="C44" s="36" t="s">
        <v>55</v>
      </c>
    </row>
    <row r="45" spans="1:9" ht="78" x14ac:dyDescent="0.25">
      <c r="A45" s="27">
        <v>1</v>
      </c>
      <c r="B45" s="28" t="s">
        <v>53</v>
      </c>
      <c r="C45" s="42" t="s">
        <v>82</v>
      </c>
      <c r="D45" s="29">
        <v>10.6</v>
      </c>
      <c r="E45" s="28" t="s">
        <v>17</v>
      </c>
      <c r="F45" s="30"/>
      <c r="G45" s="30"/>
      <c r="H45" s="30">
        <f>ROUND(D45*F45, 0)</f>
        <v>0</v>
      </c>
      <c r="I45" s="30">
        <f>ROUND(D45*G45, 0)</f>
        <v>0</v>
      </c>
    </row>
    <row r="46" spans="1:9" x14ac:dyDescent="0.25">
      <c r="F46" s="30"/>
      <c r="G46" s="30"/>
      <c r="H46" s="30"/>
      <c r="I46" s="30"/>
    </row>
    <row r="47" spans="1:9" s="35" customFormat="1" x14ac:dyDescent="0.25">
      <c r="A47" s="31"/>
      <c r="B47" s="32"/>
      <c r="C47" s="32" t="s">
        <v>12</v>
      </c>
      <c r="D47" s="33"/>
      <c r="E47" s="32"/>
      <c r="F47" s="34"/>
      <c r="G47" s="34"/>
      <c r="H47" s="34">
        <f>ROUND(SUM(H45:H46),0)</f>
        <v>0</v>
      </c>
      <c r="I47" s="34">
        <f>ROUND(SUM(I45:I46),0)</f>
        <v>0</v>
      </c>
    </row>
    <row r="49" spans="1:9" x14ac:dyDescent="0.25">
      <c r="C49" s="36" t="s">
        <v>94</v>
      </c>
    </row>
    <row r="50" spans="1:9" ht="25.5" x14ac:dyDescent="0.25">
      <c r="A50" s="27">
        <v>1</v>
      </c>
      <c r="B50" s="28" t="s">
        <v>83</v>
      </c>
      <c r="C50" s="42" t="s">
        <v>84</v>
      </c>
      <c r="D50" s="29">
        <v>1.8</v>
      </c>
      <c r="E50" s="28" t="s">
        <v>17</v>
      </c>
      <c r="F50" s="30"/>
      <c r="G50" s="30"/>
      <c r="H50" s="30">
        <f>ROUND(D50*F50, 0)</f>
        <v>0</v>
      </c>
      <c r="I50" s="30">
        <f>ROUND(D50*G50, 0)</f>
        <v>0</v>
      </c>
    </row>
    <row r="51" spans="1:9" x14ac:dyDescent="0.25">
      <c r="F51" s="30"/>
      <c r="G51" s="30"/>
      <c r="H51" s="30"/>
      <c r="I51" s="30"/>
    </row>
    <row r="52" spans="1:9" ht="38.25" x14ac:dyDescent="0.25">
      <c r="A52" s="27">
        <v>2</v>
      </c>
      <c r="B52" s="28" t="s">
        <v>85</v>
      </c>
      <c r="C52" s="42" t="s">
        <v>86</v>
      </c>
      <c r="D52" s="29">
        <v>0.5</v>
      </c>
      <c r="E52" s="28" t="s">
        <v>87</v>
      </c>
      <c r="F52" s="30"/>
      <c r="G52" s="30"/>
      <c r="H52" s="30">
        <f>ROUND(D52*F52, 0)</f>
        <v>0</v>
      </c>
      <c r="I52" s="30">
        <f>ROUND(D52*G52, 0)</f>
        <v>0</v>
      </c>
    </row>
    <row r="53" spans="1:9" x14ac:dyDescent="0.25">
      <c r="F53" s="30"/>
      <c r="G53" s="30"/>
      <c r="H53" s="30"/>
      <c r="I53" s="30"/>
    </row>
    <row r="54" spans="1:9" ht="89.25" x14ac:dyDescent="0.25">
      <c r="A54" s="27">
        <v>3</v>
      </c>
      <c r="B54" s="28" t="s">
        <v>88</v>
      </c>
      <c r="C54" s="42" t="s">
        <v>89</v>
      </c>
      <c r="D54" s="29">
        <v>4.5999999999999996</v>
      </c>
      <c r="E54" s="28" t="s">
        <v>17</v>
      </c>
      <c r="F54" s="30"/>
      <c r="G54" s="30"/>
      <c r="H54" s="30">
        <f>ROUND(D54*F54, 0)</f>
        <v>0</v>
      </c>
      <c r="I54" s="30">
        <f>ROUND(D54*G54, 0)</f>
        <v>0</v>
      </c>
    </row>
    <row r="55" spans="1:9" ht="27" x14ac:dyDescent="0.25">
      <c r="C55" s="42" t="s">
        <v>90</v>
      </c>
      <c r="F55" s="30"/>
      <c r="G55" s="30"/>
      <c r="H55" s="30"/>
      <c r="I55" s="30"/>
    </row>
    <row r="56" spans="1:9" x14ac:dyDescent="0.25">
      <c r="C56" s="42" t="s">
        <v>91</v>
      </c>
      <c r="F56" s="30"/>
      <c r="G56" s="30"/>
      <c r="H56" s="30"/>
      <c r="I56" s="30"/>
    </row>
    <row r="57" spans="1:9" x14ac:dyDescent="0.25">
      <c r="F57" s="30"/>
      <c r="G57" s="30"/>
      <c r="H57" s="30"/>
      <c r="I57" s="30"/>
    </row>
    <row r="58" spans="1:9" ht="51" x14ac:dyDescent="0.25">
      <c r="A58" s="27">
        <v>4</v>
      </c>
      <c r="B58" s="28" t="s">
        <v>92</v>
      </c>
      <c r="C58" s="42" t="s">
        <v>93</v>
      </c>
      <c r="D58" s="29">
        <v>60</v>
      </c>
      <c r="E58" s="28" t="s">
        <v>31</v>
      </c>
      <c r="F58" s="30"/>
      <c r="G58" s="30"/>
      <c r="H58" s="30">
        <f>ROUND(D58*F58, 0)</f>
        <v>0</v>
      </c>
      <c r="I58" s="30">
        <f>ROUND(D58*G58, 0)</f>
        <v>0</v>
      </c>
    </row>
    <row r="59" spans="1:9" x14ac:dyDescent="0.25">
      <c r="F59" s="30"/>
      <c r="G59" s="30"/>
      <c r="H59" s="30"/>
      <c r="I59" s="30"/>
    </row>
    <row r="60" spans="1:9" s="35" customFormat="1" x14ac:dyDescent="0.25">
      <c r="A60" s="31"/>
      <c r="B60" s="32"/>
      <c r="C60" s="32" t="s">
        <v>12</v>
      </c>
      <c r="D60" s="33"/>
      <c r="E60" s="32"/>
      <c r="F60" s="34"/>
      <c r="G60" s="34"/>
      <c r="H60" s="34">
        <f>ROUND(SUM(H50:H59),0)</f>
        <v>0</v>
      </c>
      <c r="I60" s="34">
        <f>ROUND(SUM(I50:I59),0)</f>
        <v>0</v>
      </c>
    </row>
    <row r="62" spans="1:9" x14ac:dyDescent="0.25">
      <c r="C62" s="36" t="s">
        <v>97</v>
      </c>
    </row>
    <row r="63" spans="1:9" ht="38.25" x14ac:dyDescent="0.25">
      <c r="A63" s="27">
        <v>1</v>
      </c>
      <c r="B63" s="28" t="s">
        <v>95</v>
      </c>
      <c r="C63" s="42" t="s">
        <v>96</v>
      </c>
      <c r="D63" s="29">
        <v>40</v>
      </c>
      <c r="E63" s="28" t="s">
        <v>31</v>
      </c>
      <c r="F63" s="30"/>
      <c r="G63" s="30"/>
      <c r="H63" s="30">
        <f>ROUND(D63*F63, 0)</f>
        <v>0</v>
      </c>
      <c r="I63" s="30">
        <f>ROUND(D63*G63, 0)</f>
        <v>0</v>
      </c>
    </row>
    <row r="64" spans="1:9" x14ac:dyDescent="0.25">
      <c r="F64" s="30"/>
      <c r="G64" s="30"/>
      <c r="H64" s="30"/>
      <c r="I64" s="30"/>
    </row>
    <row r="65" spans="1:9" s="35" customFormat="1" x14ac:dyDescent="0.25">
      <c r="A65" s="31"/>
      <c r="B65" s="32"/>
      <c r="C65" s="32" t="s">
        <v>12</v>
      </c>
      <c r="D65" s="33"/>
      <c r="E65" s="32"/>
      <c r="F65" s="34"/>
      <c r="G65" s="34"/>
      <c r="H65" s="34">
        <f>ROUND(SUM(H63:H64),0)</f>
        <v>0</v>
      </c>
      <c r="I65" s="34">
        <f>ROUND(SUM(I63:I64),0)</f>
        <v>0</v>
      </c>
    </row>
    <row r="67" spans="1:9" x14ac:dyDescent="0.25">
      <c r="C67" s="36" t="s">
        <v>60</v>
      </c>
    </row>
    <row r="68" spans="1:9" ht="63.75" x14ac:dyDescent="0.25">
      <c r="A68" s="27">
        <v>1</v>
      </c>
      <c r="B68" s="28" t="s">
        <v>56</v>
      </c>
      <c r="C68" s="42" t="s">
        <v>98</v>
      </c>
      <c r="D68" s="29">
        <v>28.3</v>
      </c>
      <c r="E68" s="28" t="s">
        <v>17</v>
      </c>
      <c r="F68" s="30"/>
      <c r="G68" s="30"/>
      <c r="H68" s="30">
        <f>ROUND(D68*F68, 0)</f>
        <v>0</v>
      </c>
      <c r="I68" s="30">
        <f>ROUND(D68*G68, 0)</f>
        <v>0</v>
      </c>
    </row>
    <row r="69" spans="1:9" x14ac:dyDescent="0.25">
      <c r="F69" s="30"/>
      <c r="G69" s="30"/>
      <c r="H69" s="30"/>
      <c r="I69" s="30"/>
    </row>
    <row r="70" spans="1:9" ht="51" x14ac:dyDescent="0.25">
      <c r="A70" s="27">
        <v>2</v>
      </c>
      <c r="B70" s="28" t="s">
        <v>28</v>
      </c>
      <c r="C70" s="42" t="s">
        <v>29</v>
      </c>
      <c r="D70" s="29">
        <v>275.5</v>
      </c>
      <c r="E70" s="28" t="s">
        <v>17</v>
      </c>
      <c r="F70" s="30"/>
      <c r="G70" s="30"/>
      <c r="H70" s="30">
        <f>ROUND(D70*F70, 0)</f>
        <v>0</v>
      </c>
      <c r="I70" s="30">
        <f>ROUND(D70*G70, 0)</f>
        <v>0</v>
      </c>
    </row>
    <row r="71" spans="1:9" x14ac:dyDescent="0.25">
      <c r="F71" s="30"/>
      <c r="G71" s="30"/>
      <c r="H71" s="30"/>
      <c r="I71" s="30"/>
    </row>
    <row r="72" spans="1:9" ht="38.25" x14ac:dyDescent="0.25">
      <c r="A72" s="27">
        <v>3</v>
      </c>
      <c r="B72" s="28" t="s">
        <v>57</v>
      </c>
      <c r="C72" s="42" t="s">
        <v>254</v>
      </c>
      <c r="D72" s="29">
        <v>74.3</v>
      </c>
      <c r="E72" s="28" t="s">
        <v>17</v>
      </c>
      <c r="F72" s="30"/>
      <c r="G72" s="30"/>
      <c r="H72" s="30">
        <f>ROUND(D72*F72, 0)</f>
        <v>0</v>
      </c>
      <c r="I72" s="30">
        <f>ROUND(D72*G72, 0)</f>
        <v>0</v>
      </c>
    </row>
    <row r="73" spans="1:9" x14ac:dyDescent="0.25">
      <c r="F73" s="30"/>
      <c r="G73" s="30"/>
      <c r="H73" s="30"/>
      <c r="I73" s="30"/>
    </row>
    <row r="74" spans="1:9" s="35" customFormat="1" x14ac:dyDescent="0.25">
      <c r="A74" s="31"/>
      <c r="B74" s="32"/>
      <c r="C74" s="32" t="s">
        <v>12</v>
      </c>
      <c r="D74" s="33"/>
      <c r="E74" s="32"/>
      <c r="F74" s="34"/>
      <c r="G74" s="34"/>
      <c r="H74" s="34">
        <f>ROUND(SUM(H68:H73),0)</f>
        <v>0</v>
      </c>
      <c r="I74" s="34">
        <f>ROUND(SUM(I68:I73),0)</f>
        <v>0</v>
      </c>
    </row>
    <row r="76" spans="1:9" x14ac:dyDescent="0.25">
      <c r="C76" s="36" t="s">
        <v>65</v>
      </c>
    </row>
    <row r="77" spans="1:9" ht="25.5" x14ac:dyDescent="0.25">
      <c r="A77" s="27">
        <v>1</v>
      </c>
      <c r="B77" s="28" t="s">
        <v>99</v>
      </c>
      <c r="C77" s="42" t="s">
        <v>100</v>
      </c>
      <c r="D77" s="29">
        <v>104.8</v>
      </c>
      <c r="E77" s="28" t="s">
        <v>15</v>
      </c>
      <c r="F77" s="30"/>
      <c r="G77" s="30"/>
      <c r="H77" s="30">
        <f>ROUND(D77*F77, 0)</f>
        <v>0</v>
      </c>
      <c r="I77" s="30">
        <f>ROUND(D77*G77, 0)</f>
        <v>0</v>
      </c>
    </row>
    <row r="78" spans="1:9" x14ac:dyDescent="0.25">
      <c r="F78" s="30"/>
      <c r="G78" s="30"/>
      <c r="H78" s="30"/>
      <c r="I78" s="30"/>
    </row>
    <row r="79" spans="1:9" ht="51" x14ac:dyDescent="0.25">
      <c r="A79" s="27">
        <v>2</v>
      </c>
      <c r="B79" s="28" t="s">
        <v>61</v>
      </c>
      <c r="C79" s="42" t="s">
        <v>62</v>
      </c>
      <c r="D79" s="29">
        <v>520</v>
      </c>
      <c r="E79" s="28" t="s">
        <v>31</v>
      </c>
      <c r="F79" s="30"/>
      <c r="G79" s="30"/>
      <c r="H79" s="30">
        <f>ROUND(D79*F79, 0)</f>
        <v>0</v>
      </c>
      <c r="I79" s="30">
        <f>ROUND(D79*G79, 0)</f>
        <v>0</v>
      </c>
    </row>
    <row r="80" spans="1:9" x14ac:dyDescent="0.25">
      <c r="C80" s="42"/>
      <c r="F80" s="30"/>
      <c r="G80" s="30"/>
      <c r="H80" s="30"/>
      <c r="I80" s="30"/>
    </row>
    <row r="81" spans="1:9" ht="51" x14ac:dyDescent="0.25">
      <c r="A81" s="27">
        <v>3</v>
      </c>
      <c r="B81" s="28" t="s">
        <v>101</v>
      </c>
      <c r="C81" s="42" t="s">
        <v>102</v>
      </c>
      <c r="D81" s="29">
        <v>16</v>
      </c>
      <c r="E81" s="28" t="s">
        <v>31</v>
      </c>
      <c r="F81" s="30"/>
      <c r="G81" s="30"/>
      <c r="H81" s="30">
        <f>ROUND(D81*F81, 0)</f>
        <v>0</v>
      </c>
      <c r="I81" s="30">
        <f>ROUND(D81*G81, 0)</f>
        <v>0</v>
      </c>
    </row>
    <row r="82" spans="1:9" x14ac:dyDescent="0.25">
      <c r="F82" s="30"/>
      <c r="G82" s="30"/>
      <c r="H82" s="30"/>
      <c r="I82" s="30"/>
    </row>
    <row r="83" spans="1:9" ht="51" x14ac:dyDescent="0.25">
      <c r="A83" s="27">
        <v>4</v>
      </c>
      <c r="B83" s="28" t="s">
        <v>30</v>
      </c>
      <c r="C83" s="42" t="s">
        <v>32</v>
      </c>
      <c r="D83" s="29">
        <v>1200</v>
      </c>
      <c r="E83" s="28" t="s">
        <v>31</v>
      </c>
      <c r="F83" s="30"/>
      <c r="G83" s="30"/>
      <c r="H83" s="30">
        <f>ROUND(D83*F83, 0)</f>
        <v>0</v>
      </c>
      <c r="I83" s="30">
        <f>ROUND(D83*G83, 0)</f>
        <v>0</v>
      </c>
    </row>
    <row r="84" spans="1:9" x14ac:dyDescent="0.25">
      <c r="F84" s="30"/>
      <c r="G84" s="30"/>
      <c r="H84" s="30"/>
      <c r="I84" s="30"/>
    </row>
    <row r="85" spans="1:9" ht="63.75" x14ac:dyDescent="0.25">
      <c r="A85" s="27">
        <v>5</v>
      </c>
      <c r="B85" s="28" t="s">
        <v>63</v>
      </c>
      <c r="C85" s="42" t="s">
        <v>64</v>
      </c>
      <c r="D85" s="29">
        <v>400</v>
      </c>
      <c r="E85" s="28" t="s">
        <v>15</v>
      </c>
      <c r="F85" s="30"/>
      <c r="G85" s="30"/>
      <c r="H85" s="30">
        <f>ROUND(D85*F85, 0)</f>
        <v>0</v>
      </c>
      <c r="I85" s="30">
        <f>ROUND(D85*G85, 0)</f>
        <v>0</v>
      </c>
    </row>
    <row r="86" spans="1:9" x14ac:dyDescent="0.25">
      <c r="F86" s="30"/>
      <c r="G86" s="30"/>
      <c r="H86" s="30"/>
      <c r="I86" s="30"/>
    </row>
    <row r="87" spans="1:9" ht="63.75" x14ac:dyDescent="0.25">
      <c r="A87" s="27">
        <v>6</v>
      </c>
      <c r="B87" s="28" t="s">
        <v>103</v>
      </c>
      <c r="C87" s="38" t="s">
        <v>255</v>
      </c>
      <c r="D87" s="29">
        <v>180</v>
      </c>
      <c r="E87" s="28" t="s">
        <v>27</v>
      </c>
      <c r="F87" s="30"/>
      <c r="G87" s="30"/>
      <c r="H87" s="30">
        <f>ROUND(D87*F87, 0)</f>
        <v>0</v>
      </c>
      <c r="I87" s="30">
        <f>ROUND(D87*G87, 0)</f>
        <v>0</v>
      </c>
    </row>
    <row r="88" spans="1:9" x14ac:dyDescent="0.25">
      <c r="F88" s="30"/>
      <c r="G88" s="30"/>
      <c r="H88" s="30"/>
      <c r="I88" s="30"/>
    </row>
    <row r="89" spans="1:9" s="35" customFormat="1" x14ac:dyDescent="0.25">
      <c r="A89" s="31"/>
      <c r="B89" s="32"/>
      <c r="C89" s="32" t="s">
        <v>12</v>
      </c>
      <c r="D89" s="33"/>
      <c r="E89" s="32"/>
      <c r="F89" s="34"/>
      <c r="G89" s="34"/>
      <c r="H89" s="34">
        <f>ROUND(SUM(H77:H88),0)</f>
        <v>0</v>
      </c>
      <c r="I89" s="34">
        <f>ROUND(SUM(I77:I88),0)</f>
        <v>0</v>
      </c>
    </row>
    <row r="91" spans="1:9" x14ac:dyDescent="0.25">
      <c r="C91" s="36" t="s">
        <v>105</v>
      </c>
    </row>
    <row r="92" spans="1:9" ht="38.25" x14ac:dyDescent="0.25">
      <c r="A92" s="27">
        <v>1</v>
      </c>
      <c r="B92" s="28" t="s">
        <v>66</v>
      </c>
      <c r="C92" s="42" t="s">
        <v>104</v>
      </c>
      <c r="D92" s="29">
        <v>193</v>
      </c>
      <c r="E92" s="28" t="s">
        <v>17</v>
      </c>
      <c r="F92" s="30"/>
      <c r="G92" s="30"/>
      <c r="H92" s="30">
        <f>ROUND(D92*F92, 0)</f>
        <v>0</v>
      </c>
      <c r="I92" s="30">
        <f>ROUND(D92*G92, 0)</f>
        <v>0</v>
      </c>
    </row>
    <row r="93" spans="1:9" x14ac:dyDescent="0.25">
      <c r="F93" s="30"/>
      <c r="G93" s="30"/>
      <c r="H93" s="30"/>
      <c r="I93" s="30"/>
    </row>
    <row r="94" spans="1:9" s="35" customFormat="1" x14ac:dyDescent="0.25">
      <c r="A94" s="31"/>
      <c r="B94" s="32"/>
      <c r="C94" s="32" t="s">
        <v>12</v>
      </c>
      <c r="D94" s="33"/>
      <c r="E94" s="32"/>
      <c r="F94" s="34"/>
      <c r="G94" s="34"/>
      <c r="H94" s="34">
        <f>ROUND(SUM(H92:H93),0)</f>
        <v>0</v>
      </c>
      <c r="I94" s="34">
        <f>ROUND(SUM(I92:I93),0)</f>
        <v>0</v>
      </c>
    </row>
    <row r="96" spans="1:9" x14ac:dyDescent="0.25">
      <c r="C96" s="36" t="s">
        <v>67</v>
      </c>
    </row>
    <row r="97" spans="1:9" ht="25.5" x14ac:dyDescent="0.25">
      <c r="A97" s="27">
        <v>1</v>
      </c>
      <c r="B97" s="28" t="s">
        <v>106</v>
      </c>
      <c r="C97" s="38" t="s">
        <v>235</v>
      </c>
      <c r="D97" s="29">
        <v>16</v>
      </c>
      <c r="E97" s="28" t="s">
        <v>27</v>
      </c>
      <c r="F97" s="30"/>
      <c r="G97" s="30"/>
      <c r="H97" s="30">
        <f>ROUND(D97*F97, 0)</f>
        <v>0</v>
      </c>
      <c r="I97" s="30">
        <f>ROUND(D97*G97, 0)</f>
        <v>0</v>
      </c>
    </row>
    <row r="98" spans="1:9" x14ac:dyDescent="0.25">
      <c r="F98" s="30"/>
      <c r="G98" s="30"/>
      <c r="H98" s="30"/>
      <c r="I98" s="30"/>
    </row>
    <row r="99" spans="1:9" ht="25.5" x14ac:dyDescent="0.25">
      <c r="A99" s="27">
        <v>2</v>
      </c>
      <c r="B99" s="28" t="s">
        <v>107</v>
      </c>
      <c r="C99" s="38" t="s">
        <v>236</v>
      </c>
      <c r="D99" s="29">
        <v>8</v>
      </c>
      <c r="E99" s="28" t="s">
        <v>27</v>
      </c>
      <c r="F99" s="30"/>
      <c r="G99" s="30"/>
      <c r="H99" s="30">
        <f>ROUND(D99*F99, 0)</f>
        <v>0</v>
      </c>
      <c r="I99" s="30">
        <f>ROUND(D99*G99, 0)</f>
        <v>0</v>
      </c>
    </row>
    <row r="100" spans="1:9" x14ac:dyDescent="0.25">
      <c r="F100" s="30"/>
      <c r="G100" s="30"/>
      <c r="H100" s="30"/>
      <c r="I100" s="30"/>
    </row>
    <row r="101" spans="1:9" s="35" customFormat="1" x14ac:dyDescent="0.25">
      <c r="A101" s="31"/>
      <c r="B101" s="32"/>
      <c r="C101" s="32" t="s">
        <v>12</v>
      </c>
      <c r="D101" s="33"/>
      <c r="E101" s="32"/>
      <c r="F101" s="34"/>
      <c r="G101" s="34"/>
      <c r="H101" s="34">
        <f>ROUND(SUM(H97:H100),0)</f>
        <v>0</v>
      </c>
      <c r="I101" s="34">
        <f>ROUND(SUM(I97:I100),0)</f>
        <v>0</v>
      </c>
    </row>
    <row r="104" spans="1:9" x14ac:dyDescent="0.25">
      <c r="C104" s="36" t="s">
        <v>256</v>
      </c>
      <c r="H104" s="30">
        <f>SUM(H101,H94,H89,H74,H65,H60,H47,H42,H11,H6)</f>
        <v>0</v>
      </c>
      <c r="I104" s="30">
        <f>SUM(I101,I94,I89,I74,I65,I60,I47,I42,I11,I6)</f>
        <v>0</v>
      </c>
    </row>
    <row r="105" spans="1:9" ht="14.45" customHeight="1" x14ac:dyDescent="0.25">
      <c r="C105" s="36" t="s">
        <v>285</v>
      </c>
      <c r="H105" s="85">
        <f>SUM(H104:I104)</f>
        <v>0</v>
      </c>
      <c r="I105" s="85"/>
    </row>
  </sheetData>
  <pageMargins left="0.2361111111111111" right="0.2361111111111111" top="0.69444444444444442" bottom="0.69444444444444442" header="0.41666666666666669" footer="0.41666666666666669"/>
  <pageSetup paperSize="9" scale="95" orientation="portrait" useFirstPageNumber="1" horizontalDpi="4294967293" verticalDpi="1200" r:id="rId1"/>
  <headerFooter>
    <oddHeader>&amp;L&amp;"Times New Roman CE,Félkövér"&amp;10Sétányok kastélyparkon kívül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10</vt:i4>
      </vt:variant>
    </vt:vector>
  </HeadingPairs>
  <TitlesOfParts>
    <vt:vector size="10" baseType="lpstr">
      <vt:lpstr>Előlap</vt:lpstr>
      <vt:lpstr>Költségvetés összesítő</vt:lpstr>
      <vt:lpstr>Köríves pihenő teresedés és tó</vt:lpstr>
      <vt:lpstr>Felnőtt játszótér</vt:lpstr>
      <vt:lpstr>Felső játszótér</vt:lpstr>
      <vt:lpstr>Kamerarendszer</vt:lpstr>
      <vt:lpstr>Kastélypark</vt:lpstr>
      <vt:lpstr>Kertészet</vt:lpstr>
      <vt:lpstr>Sétányok kastélyparkon kívül</vt:lpstr>
      <vt:lpstr>Városközpont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2018-04-21T11:54:50Z</dcterms:created>
  <dcterms:modified xsi:type="dcterms:W3CDTF">2018-06-05T03:40:46Z</dcterms:modified>
</cp:coreProperties>
</file>